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9120" activeTab="5"/>
  </bookViews>
  <sheets>
    <sheet name="Sheet1" sheetId="9" r:id="rId1"/>
    <sheet name="Sheet2" sheetId="7" r:id="rId2"/>
    <sheet name="Sheet1มีลาลมือ" sheetId="5" r:id="rId3"/>
    <sheet name="Sheet11-1" sheetId="1" r:id="rId4"/>
    <sheet name="Sheet11-2" sheetId="4" r:id="rId5"/>
    <sheet name="Sheet11-2 (new)" sheetId="8" r:id="rId6"/>
    <sheet name="Sheet3" sheetId="3" r:id="rId7"/>
  </sheets>
  <definedNames>
    <definedName name="_xlnm.Print_Area" localSheetId="0">Sheet1!$A$1:$Q$43</definedName>
    <definedName name="_xlnm.Print_Area" localSheetId="3">'Sheet11-1'!$A$1:$Q$43</definedName>
    <definedName name="_xlnm.Print_Area" localSheetId="2">Sheet1มีลาลมือ!$A$1:$Q$42</definedName>
  </definedNames>
  <calcPr calcId="145621"/>
</workbook>
</file>

<file path=xl/calcChain.xml><?xml version="1.0" encoding="utf-8"?>
<calcChain xmlns="http://schemas.openxmlformats.org/spreadsheetml/2006/main">
  <c r="B6" i="8" l="1"/>
  <c r="J5" i="8"/>
  <c r="G5" i="8"/>
  <c r="E5" i="8"/>
  <c r="C5" i="8"/>
  <c r="J9" i="8" l="1"/>
  <c r="C20" i="8" s="1"/>
  <c r="I4" i="8"/>
  <c r="E4" i="8"/>
  <c r="I22" i="8"/>
  <c r="F30" i="5" l="1"/>
  <c r="D30" i="5"/>
  <c r="B30" i="5"/>
  <c r="E29" i="5"/>
  <c r="B29" i="5"/>
  <c r="L29" i="5" s="1"/>
  <c r="G28" i="5"/>
  <c r="B28" i="5"/>
  <c r="E27" i="5"/>
  <c r="B27" i="5"/>
  <c r="J27" i="5" s="1"/>
  <c r="G26" i="5"/>
  <c r="B26" i="5"/>
  <c r="E25" i="5"/>
  <c r="B25" i="5"/>
  <c r="L25" i="5" s="1"/>
  <c r="G24" i="5"/>
  <c r="B24" i="5"/>
  <c r="E23" i="5"/>
  <c r="B23" i="5"/>
  <c r="G22" i="5"/>
  <c r="B22" i="5"/>
  <c r="E21" i="5"/>
  <c r="J21" i="5" s="1"/>
  <c r="B21" i="5"/>
  <c r="G20" i="5"/>
  <c r="B20" i="5"/>
  <c r="E19" i="5"/>
  <c r="B19" i="5"/>
  <c r="O17" i="5"/>
  <c r="K17" i="5"/>
  <c r="G17" i="5"/>
  <c r="B17" i="5"/>
  <c r="O16" i="5"/>
  <c r="K16" i="5"/>
  <c r="J15" i="5" s="1"/>
  <c r="G16" i="5"/>
  <c r="B16" i="5"/>
  <c r="H15" i="5"/>
  <c r="E29" i="1"/>
  <c r="B29" i="1"/>
  <c r="G28" i="1"/>
  <c r="B28" i="1"/>
  <c r="B27" i="1"/>
  <c r="G26" i="1"/>
  <c r="B26" i="1"/>
  <c r="E25" i="1"/>
  <c r="B25" i="1"/>
  <c r="G24" i="1"/>
  <c r="B24" i="1"/>
  <c r="E23" i="1"/>
  <c r="B23" i="1"/>
  <c r="G22" i="1"/>
  <c r="B22" i="1"/>
  <c r="E21" i="1"/>
  <c r="B21" i="1"/>
  <c r="G20" i="1"/>
  <c r="B20" i="1"/>
  <c r="B19" i="1"/>
  <c r="G18" i="1"/>
  <c r="B18" i="1"/>
  <c r="O17" i="1"/>
  <c r="K17" i="1"/>
  <c r="G17" i="1"/>
  <c r="B17" i="1"/>
  <c r="O16" i="1"/>
  <c r="K16" i="1"/>
  <c r="J15" i="1" s="1"/>
  <c r="G16" i="1"/>
  <c r="B16" i="1"/>
  <c r="J29" i="1" l="1"/>
  <c r="J19" i="5"/>
  <c r="L21" i="5"/>
  <c r="J23" i="5"/>
  <c r="H23" i="5"/>
  <c r="J25" i="5"/>
  <c r="J29" i="5"/>
  <c r="H15" i="1"/>
  <c r="L29" i="1"/>
  <c r="L25" i="1"/>
  <c r="J25" i="1"/>
  <c r="J23" i="1"/>
  <c r="L21" i="1"/>
  <c r="J21" i="1"/>
  <c r="H19" i="5"/>
  <c r="L19" i="5"/>
  <c r="L23" i="5"/>
  <c r="H27" i="5"/>
  <c r="L27" i="5"/>
  <c r="H21" i="5"/>
  <c r="H25" i="5"/>
  <c r="H29" i="5"/>
  <c r="H23" i="1"/>
  <c r="L23" i="1"/>
  <c r="H21" i="1"/>
  <c r="H25" i="1"/>
  <c r="H29" i="1"/>
  <c r="T5" i="5" l="1"/>
  <c r="T8" i="5"/>
  <c r="D36" i="5"/>
  <c r="D35" i="5"/>
  <c r="K13" i="5"/>
  <c r="I13" i="5"/>
  <c r="G13" i="5"/>
  <c r="G11" i="5"/>
  <c r="B11" i="5"/>
  <c r="J29" i="4" l="1"/>
  <c r="J22" i="4"/>
  <c r="D18" i="4"/>
  <c r="I5" i="4" s="1"/>
  <c r="L27" i="4" s="1"/>
  <c r="B9" i="4"/>
  <c r="G8" i="4"/>
  <c r="E8" i="4"/>
  <c r="B8" i="4"/>
  <c r="D7" i="4"/>
  <c r="B6" i="4"/>
  <c r="D5" i="4"/>
  <c r="L6" i="4" l="1"/>
  <c r="C20" i="4"/>
  <c r="I36" i="1"/>
  <c r="I35" i="1"/>
  <c r="L11" i="1"/>
  <c r="G11" i="1"/>
  <c r="B11" i="1"/>
  <c r="T5" i="1" l="1"/>
  <c r="T8" i="1"/>
  <c r="G11" i="8" l="1"/>
  <c r="C11" i="8"/>
  <c r="E11" i="8"/>
  <c r="E19" i="1"/>
  <c r="C12" i="8"/>
  <c r="B30" i="1"/>
  <c r="D30" i="1"/>
  <c r="F30" i="1"/>
  <c r="E27" i="1"/>
  <c r="F14" i="4"/>
  <c r="K9" i="1"/>
  <c r="K13" i="1"/>
  <c r="G13" i="1"/>
  <c r="I13" i="1"/>
  <c r="J19" i="1" l="1"/>
  <c r="L19" i="1"/>
  <c r="H19" i="1"/>
  <c r="L27" i="1"/>
  <c r="H27" i="1"/>
  <c r="J27" i="1"/>
</calcChain>
</file>

<file path=xl/sharedStrings.xml><?xml version="1.0" encoding="utf-8"?>
<sst xmlns="http://schemas.openxmlformats.org/spreadsheetml/2006/main" count="573" uniqueCount="135">
  <si>
    <t>เอกสารแนบท้ายตามข้อ 11.6 ของหลักเกณฑ์ วิธีการ และเงื่อนไขการจ่ายเงินค่าตอบแทน</t>
  </si>
  <si>
    <t>แนบท้ายข้อบังคับกระทรวงสาธารณสุข ว่าด้วยการจ่ายเงินค่าตอบแทนเจ้าหน้าที่ที่ปฏิบัติงานให้กับ</t>
  </si>
  <si>
    <t>หน่วยบริการในสังกัดกระทรวงสาธารณสุข พ.ศ. 2544(ฉบับที่ 11 ) พ.ศ. 2559</t>
  </si>
  <si>
    <t>ใบขอรับเงินค่าตอบแทนเบี้ยเลี้ยงเหมาจ่ายสำหรับเจ้าหน้าที่</t>
  </si>
  <si>
    <t>ที่ปฏิบัติงานในหน่วยบริการหรือหน่วยบริการในเครือข่าย</t>
  </si>
  <si>
    <t>โดยมีรายละเอียดการปฏิบัติงาน ดังนี้ (เฉพาะสายแพทย์ตอบข้อ ๑ ด้วย)</t>
  </si>
  <si>
    <t>ข้าพเจ้าขอรับรองว่าข้อมูลดังกล่าว เป็นความจริงทุกประการ</t>
  </si>
  <si>
    <t>หน่วยบริการ</t>
  </si>
  <si>
    <t>ประจำเดือน</t>
  </si>
  <si>
    <t>ตุลาคม</t>
  </si>
  <si>
    <t xml:space="preserve">ข้าพเจ้า ชื่อ                                                     </t>
  </si>
  <si>
    <t>นามสกุล</t>
  </si>
  <si>
    <t xml:space="preserve">ตำแหน่ง </t>
  </si>
  <si>
    <t>ระดับ / กลุ่ม  พื้นที่ปกติ  ระดับ 3</t>
  </si>
  <si>
    <t xml:space="preserve">ปฏิบัติงานในหน่วยบริการหรือหน่วยบริการในเครือข่าย </t>
  </si>
  <si>
    <t xml:space="preserve"> ปี              </t>
  </si>
  <si>
    <t>จังหวัด</t>
  </si>
  <si>
    <t>จัดระดับ</t>
  </si>
  <si>
    <t xml:space="preserve">    ตั้งแต่วันที่</t>
  </si>
  <si>
    <t>ถึงวันที่</t>
  </si>
  <si>
    <t>รวม</t>
  </si>
  <si>
    <t>ปี</t>
  </si>
  <si>
    <t>เดือน</t>
  </si>
  <si>
    <t>วัน</t>
  </si>
  <si>
    <t>รวมทั้งสิ้น</t>
  </si>
  <si>
    <t>นายแพทย์ชำนาญการ รักษาการในตำแหน่ง</t>
  </si>
  <si>
    <t>ผู้อำนวยการโรงพยาบาลเมืองปาน</t>
  </si>
  <si>
    <t xml:space="preserve">     </t>
  </si>
  <si>
    <t>ผู้รับรอง</t>
  </si>
  <si>
    <t>หัวหน้าหน่วยบริการ/หัวหน้าฝ่าย/ตึก/หัวหน้าหน่วยงาน</t>
  </si>
  <si>
    <t>ชื่อ</t>
  </si>
  <si>
    <t>สกุล</t>
  </si>
  <si>
    <t>ตำแหน่ง</t>
  </si>
  <si>
    <t>วัน(นับถึงสิ้นเดือนที่เบิกจ่าย)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</si>
  <si>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</si>
  <si>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</si>
  <si>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</si>
  <si>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</si>
  <si>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</si>
  <si>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</si>
  <si>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</si>
  <si>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</si>
  <si>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</si>
  <si>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</si>
  <si>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</si>
  <si>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ถึง</t>
  </si>
  <si>
    <t>วันเดือนปี</t>
  </si>
  <si>
    <t>สถานที่ปฏิบัติงาน</t>
  </si>
  <si>
    <t>จำนนวนครั้ง</t>
  </si>
  <si>
    <t>ประจำ ปีเดือน</t>
  </si>
  <si>
    <t>รพช.เมืองปาน</t>
  </si>
  <si>
    <t>๒. ปฏิบัติงานที่</t>
  </si>
  <si>
    <t>3. ปฏิบัติงานที่</t>
  </si>
  <si>
    <t xml:space="preserve">ปัจจุบันปฏิบัติงานที่   รพช.เมืองปาน     จังหวัดลำปาง   </t>
  </si>
  <si>
    <t>4. ปฏิบัติงานที่</t>
  </si>
  <si>
    <t>5. ปฏิบัติงานที่</t>
  </si>
  <si>
    <t>6. ปฏิบัติงานที่</t>
  </si>
  <si>
    <t>7. ปฏิบัติงานที่</t>
  </si>
  <si>
    <t>เริ่มปฎิบัตงานที่</t>
  </si>
  <si>
    <t>ชื่อเดือน</t>
  </si>
  <si>
    <t>ย้ายครั้งที่</t>
  </si>
  <si>
    <t>ตั้งแต่</t>
  </si>
  <si>
    <t xml:space="preserve">· </t>
  </si>
  <si>
    <t>๑. ฝึกเพิ่มพูนทักษะ (ปีที่ ๑) รวมระยะเวลาการปฏิบัติงาน</t>
  </si>
  <si>
    <t>ดังนี้</t>
  </si>
  <si>
    <t>สถานที่</t>
  </si>
  <si>
    <t>เริ่มปฎิบัตงาน</t>
  </si>
  <si>
    <t>ระบุในช่องสี่เหลืองแล้วสั่งพิมพ์</t>
  </si>
  <si>
    <t>ใบสำคัญรับเงินค่าตอบแทนเบี้ยเลื้ยงเหมาจ่ายสำหรับเจ้าหน้าที่</t>
  </si>
  <si>
    <t>ที่ปฏิบัติงานให้หน่วยบริการในสังกัดกระทรวงสาธารณสุข พ.ศ.2544 (ฉบับที่ 11) พ.ศ.2559</t>
  </si>
  <si>
    <t>รายการ</t>
  </si>
  <si>
    <t>จำนวนเงิน</t>
  </si>
  <si>
    <t>หมายเหตุ</t>
  </si>
  <si>
    <t>ข้าพเจ้า นาย/นาง/นางสาว</t>
  </si>
  <si>
    <t>ข้าพเจ้าได้รับเงินค่าตอบแทนเบี้ยเลี้ยง</t>
  </si>
  <si>
    <t>เหมาจ่ายฯ เป็นเงิน</t>
  </si>
  <si>
    <t>บาท</t>
  </si>
  <si>
    <t>เริ่มปฏิบัติงานที่โรงพยาบาล</t>
  </si>
  <si>
    <t>ไปแล้ว ขอรับรองว่าในเดือนนี้ ข้าพเจ้า</t>
  </si>
  <si>
    <t>ตั้งแต่วันที่</t>
  </si>
  <si>
    <t>ได้ปฏิบัติงานครบ 15 วันจริง และ</t>
  </si>
  <si>
    <t>พ.ศ.</t>
  </si>
  <si>
    <t>และปฏิบัติงานที่โรงพยาบาล</t>
  </si>
  <si>
    <t>มิได้ขอเบิกค่าเบี้ยเลี้ยงอื่นใดจากทาง</t>
  </si>
  <si>
    <t xml:space="preserve">ตั้งแต่วันที่                   </t>
  </si>
  <si>
    <t>ราชการ</t>
  </si>
  <si>
    <t>เป็นต้นมาจนถึงปัจจุบัน</t>
  </si>
  <si>
    <t>ข้าพเจ้าขอเบิกค่าตอบแทนเบี้ยเลี้ยงเหมาจ่ายสำหรับเจ้าหน้าที่</t>
  </si>
  <si>
    <t>ที่ปฏิบัติงานให้หน่วยบริการในสังกัดกระทรวงสาธารณสุข พ.ศ.2544 (ฉบับที่ 11)</t>
  </si>
  <si>
    <t>ผู้รับเงิน</t>
  </si>
  <si>
    <t>พ.ศ.2559 ในเขตพื้นที่ปกติ ระดับ 3 ประจำเดือน</t>
  </si>
  <si>
    <t>ตามหนังสือกระทรวงสาธารณสุขที่ สธ 0201.042.4/ว1061 ลว.29 ธันวาคม 2559</t>
  </si>
  <si>
    <t>ว่าด้วยการจ่ายค่าตอบแทนเจ้าหน้าที่ที่ปฏิบัติงานให้กับหน่วยบริการ</t>
  </si>
  <si>
    <t>ในสังกัดกระทรวงสาธารณสุข พ.ศ.2544 (ฉบับที่ 11) พ.ศ.2559</t>
  </si>
  <si>
    <t>เหมาจ่ายในอัตรา เดือนละ</t>
  </si>
  <si>
    <t>(</t>
  </si>
  <si>
    <t>)</t>
  </si>
  <si>
    <t>ได้ตรวจสอบแล้วรับรองว่าได้ปฏิบัติราชการที่โรงพยาบาลจริง</t>
  </si>
  <si>
    <t>ผู้เบิก</t>
  </si>
  <si>
    <t>ตรวจถูกต้อง</t>
  </si>
  <si>
    <t>เจ้าหน้าที่</t>
  </si>
  <si>
    <t>ข้าพเจ้าได้รับเงินจำนวน</t>
  </si>
  <si>
    <t>/          /</t>
  </si>
  <si>
    <t>เดือนละ</t>
  </si>
  <si>
    <t>ลำปาง</t>
  </si>
  <si>
    <t>ค่าตอบแทน</t>
  </si>
  <si>
    <t>ข้อ 1 แพทย์</t>
  </si>
  <si>
    <t>ใบสำคัญรับเงิน</t>
  </si>
  <si>
    <t>ที่</t>
  </si>
  <si>
    <t>วันที่</t>
  </si>
  <si>
    <t>เลขประจำตัว</t>
  </si>
  <si>
    <t>เลขประจำตัวประชาชน</t>
  </si>
  <si>
    <t>อยู่บ้านเลขที่</t>
  </si>
  <si>
    <t>หมู่ที่</t>
  </si>
  <si>
    <t>ตำบล</t>
  </si>
  <si>
    <t>อำเภอ</t>
  </si>
  <si>
    <t>ได้รับเงินจากโรงพยาบาลเมืองปาน สานักงานปลัดกระทรวงสาธารณสุข ดังรายการต่อไปนี้</t>
  </si>
  <si>
    <t>เป็นเงิน</t>
  </si>
  <si>
    <t>กระทรวงสาธารณสุขพ.ศ.๒๕๔๔ (ฉบับที่ ๑๑) พ.ศ.๒๕๕๙</t>
  </si>
  <si>
    <t>- ได้รับเงินค่าตอบแทนเจ้าหน้าที่ที่ปฏิบัติงานให้กับหน่วยบริการในสังกัด</t>
  </si>
  <si>
    <t xml:space="preserve">รวมเป็นเงิน    </t>
  </si>
  <si>
    <t>ลงชื่อ</t>
  </si>
  <si>
    <t>(นางสาวพันธุ์ทิพย์ ธรรมยา)</t>
  </si>
  <si>
    <t>ผู้จ่ายเงิน</t>
  </si>
  <si>
    <t>ที่อยู่</t>
  </si>
  <si>
    <t>(ศุภชัย  คูสุวรรณ)</t>
  </si>
  <si>
    <t>พันโท</t>
  </si>
  <si>
    <t>-</t>
  </si>
  <si>
    <t/>
  </si>
  <si>
    <t>รพศ./รพท.</t>
  </si>
  <si>
    <t>(                                           )</t>
  </si>
  <si>
    <t xml:space="preserve">   ตำแหน่ง                                      </t>
  </si>
  <si>
    <t xml:space="preserve">ข้าพเจ้า </t>
  </si>
  <si>
    <t>(  นายชัยวิชิต  จันตะมะ  )</t>
  </si>
  <si>
    <t xml:space="preserve">              เจ้าพนักงานการเงินและบัญชีชำนาญงาน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</si>
</sst>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[$-D07041E]d&quot; &quot;mmm&quot; &quot;yy;@"/>
    <numFmt numFmtId="188" formatCode="d"/>
    <numFmt numFmtId="189" formatCode="[$-107041E]mmmm;@"/>
    <numFmt numFmtId="190" formatCode="[$-107041E]yyyy;@"/>
    <numFmt numFmtId="191" formatCode="[$-107041E]&quot; &quot;mmmm&quot; &quot;&quot; &quot;yyyy;@"/>
    <numFmt numFmtId="192" formatCode="[$-107041E]&quot; &quot;mmmm&quot; &quot;\พ\.\ศ\.&quot; &quot;yyyy;@"/>
    <numFmt numFmtId="193" formatCode="0\-0000\-00000\-00\-0"/>
  </numFmts>
  <fonts count="17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C00000"/>
      <name val="TH SarabunIT๙"/>
      <family val="2"/>
    </font>
    <font>
      <sz val="11"/>
      <color theme="1"/>
      <name val="TH SarabunIT๙"/>
      <family val="2"/>
    </font>
    <font>
      <sz val="17"/>
      <color theme="1"/>
      <name val="TH SarabunIT๙"/>
      <family val="2"/>
    </font>
    <font>
      <b/>
      <sz val="17"/>
      <name val="TH SarabunIT๙"/>
      <family val="2"/>
    </font>
    <font>
      <sz val="11"/>
      <name val="TH SarabunIT๙"/>
      <family val="2"/>
    </font>
    <font>
      <sz val="17"/>
      <name val="TH SarabunIT๙"/>
      <family val="2"/>
    </font>
    <font>
      <sz val="12"/>
      <color theme="1"/>
      <name val="TH SarabunIT๙"/>
      <family val="2"/>
    </font>
    <font>
      <sz val="12"/>
      <name val="TH SarabunIT๙"/>
      <family val="2"/>
    </font>
    <font>
      <b/>
      <sz val="16"/>
      <name val="TH SarabunIT๙"/>
      <family val="2"/>
    </font>
    <font>
      <sz val="10"/>
      <name val="TH SarabunIT๙"/>
      <family val="2"/>
    </font>
    <font>
      <sz val="14"/>
      <name val="Cordia New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13" fillId="0" borderId="0"/>
  </cellStyleXfs>
  <cellXfs count="144">
    <xf numFmtId="0" fontId="0" fillId="0" borderId="0" xfId="0"/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vertical="center"/>
    </xf>
    <xf numFmtId="14" fontId="9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4" fontId="9" fillId="3" borderId="2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14" fillId="0" borderId="9" xfId="1" quotePrefix="1" applyFont="1" applyBorder="1"/>
    <xf numFmtId="0" fontId="14" fillId="0" borderId="10" xfId="1" quotePrefix="1" applyFont="1" applyBorder="1"/>
    <xf numFmtId="0" fontId="14" fillId="0" borderId="13" xfId="1" applyFont="1" applyBorder="1"/>
    <xf numFmtId="0" fontId="14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0" xfId="1" applyFont="1" applyBorder="1"/>
    <xf numFmtId="188" fontId="14" fillId="0" borderId="1" xfId="1" applyNumberFormat="1" applyFont="1" applyBorder="1" applyAlignment="1">
      <alignment horizontal="center"/>
    </xf>
    <xf numFmtId="0" fontId="14" fillId="0" borderId="1" xfId="1" applyFont="1" applyBorder="1"/>
    <xf numFmtId="0" fontId="14" fillId="0" borderId="17" xfId="1" applyFont="1" applyBorder="1"/>
    <xf numFmtId="0" fontId="14" fillId="0" borderId="16" xfId="1" quotePrefix="1" applyFont="1" applyBorder="1"/>
    <xf numFmtId="0" fontId="14" fillId="0" borderId="0" xfId="1" quotePrefix="1" applyFont="1" applyBorder="1"/>
    <xf numFmtId="0" fontId="14" fillId="0" borderId="15" xfId="1" quotePrefix="1" applyFont="1" applyBorder="1"/>
    <xf numFmtId="0" fontId="14" fillId="0" borderId="1" xfId="1" applyFont="1" applyBorder="1" applyAlignment="1">
      <alignment horizontal="center"/>
    </xf>
    <xf numFmtId="0" fontId="14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10" xfId="1" applyFont="1" applyBorder="1"/>
    <xf numFmtId="0" fontId="14" fillId="0" borderId="19" xfId="1" applyFont="1" applyBorder="1"/>
    <xf numFmtId="0" fontId="14" fillId="0" borderId="7" xfId="1" applyFont="1" applyBorder="1" applyAlignment="1">
      <alignment horizontal="right" vertical="center"/>
    </xf>
    <xf numFmtId="0" fontId="14" fillId="0" borderId="8" xfId="1" applyFont="1" applyBorder="1" applyAlignment="1">
      <alignment vertical="center"/>
    </xf>
    <xf numFmtId="0" fontId="14" fillId="0" borderId="2" xfId="1" applyFont="1" applyBorder="1"/>
    <xf numFmtId="0" fontId="14" fillId="0" borderId="6" xfId="1" applyFont="1" applyBorder="1"/>
    <xf numFmtId="0" fontId="14" fillId="0" borderId="7" xfId="1" applyFont="1" applyBorder="1"/>
    <xf numFmtId="0" fontId="14" fillId="0" borderId="8" xfId="1" applyFont="1" applyBorder="1"/>
    <xf numFmtId="0" fontId="14" fillId="0" borderId="0" xfId="0" applyFont="1" applyFill="1" applyAlignment="1">
      <alignment vertic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6" xfId="1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14" fillId="0" borderId="0" xfId="1" quotePrefix="1" applyFont="1" applyBorder="1" applyAlignment="1">
      <alignment horizontal="center"/>
    </xf>
    <xf numFmtId="0" fontId="14" fillId="0" borderId="0" xfId="1" quotePrefix="1" applyFont="1" applyBorder="1" applyAlignment="1">
      <alignment horizontal="right"/>
    </xf>
    <xf numFmtId="0" fontId="14" fillId="0" borderId="0" xfId="1" quotePrefix="1" applyFont="1" applyBorder="1" applyAlignment="1">
      <alignment horizontal="left"/>
    </xf>
    <xf numFmtId="0" fontId="14" fillId="0" borderId="10" xfId="1" quotePrefix="1" applyFont="1" applyBorder="1" applyAlignment="1"/>
    <xf numFmtId="0" fontId="14" fillId="0" borderId="4" xfId="1" quotePrefix="1" applyFont="1" applyBorder="1" applyAlignment="1"/>
    <xf numFmtId="0" fontId="14" fillId="0" borderId="16" xfId="1" applyFont="1" applyBorder="1" applyAlignment="1"/>
    <xf numFmtId="0" fontId="14" fillId="0" borderId="0" xfId="1" applyFont="1" applyBorder="1" applyAlignment="1"/>
    <xf numFmtId="0" fontId="14" fillId="0" borderId="15" xfId="1" applyFont="1" applyBorder="1" applyAlignment="1"/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>
      <alignment horizontal="right"/>
    </xf>
    <xf numFmtId="0" fontId="14" fillId="0" borderId="9" xfId="1" quotePrefix="1" applyFont="1" applyBorder="1" applyAlignment="1"/>
    <xf numFmtId="0" fontId="14" fillId="0" borderId="4" xfId="1" applyFont="1" applyBorder="1"/>
    <xf numFmtId="0" fontId="14" fillId="0" borderId="25" xfId="1" applyFont="1" applyBorder="1"/>
    <xf numFmtId="0" fontId="14" fillId="0" borderId="5" xfId="1" applyFont="1" applyBorder="1"/>
    <xf numFmtId="0" fontId="14" fillId="0" borderId="0" xfId="0" applyFont="1" applyFill="1" applyBorder="1" applyAlignment="1">
      <alignment vertical="center"/>
    </xf>
    <xf numFmtId="14" fontId="2" fillId="0" borderId="0" xfId="1" applyNumberFormat="1" applyFont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93" fontId="9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vertical="center"/>
    </xf>
    <xf numFmtId="0" fontId="14" fillId="0" borderId="13" xfId="1" applyFont="1" applyBorder="1" applyAlignment="1">
      <alignment horizontal="center"/>
    </xf>
    <xf numFmtId="0" fontId="14" fillId="0" borderId="11" xfId="1" quotePrefix="1" applyFont="1" applyBorder="1" applyAlignment="1"/>
    <xf numFmtId="0" fontId="14" fillId="0" borderId="12" xfId="1" quotePrefix="1" applyFont="1" applyBorder="1" applyAlignment="1"/>
    <xf numFmtId="0" fontId="1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92" fontId="2" fillId="0" borderId="3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87" fontId="2" fillId="0" borderId="1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4" fillId="0" borderId="21" xfId="1" applyFont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/>
    </xf>
    <xf numFmtId="0" fontId="14" fillId="0" borderId="17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18" xfId="1" applyFont="1" applyBorder="1" applyAlignment="1">
      <alignment horizontal="left"/>
    </xf>
    <xf numFmtId="189" fontId="14" fillId="0" borderId="3" xfId="1" applyNumberFormat="1" applyFont="1" applyBorder="1" applyAlignment="1">
      <alignment horizontal="left"/>
    </xf>
    <xf numFmtId="189" fontId="14" fillId="0" borderId="18" xfId="1" applyNumberFormat="1" applyFont="1" applyBorder="1" applyAlignment="1">
      <alignment horizontal="left"/>
    </xf>
    <xf numFmtId="190" fontId="14" fillId="0" borderId="3" xfId="1" applyNumberFormat="1" applyFont="1" applyBorder="1" applyAlignment="1">
      <alignment horizontal="left"/>
    </xf>
    <xf numFmtId="0" fontId="14" fillId="0" borderId="17" xfId="1" applyFont="1" applyBorder="1" applyAlignment="1">
      <alignment horizontal="center"/>
    </xf>
    <xf numFmtId="0" fontId="14" fillId="0" borderId="20" xfId="1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2" xfId="1" applyFont="1" applyBorder="1" applyAlignment="1">
      <alignment horizontal="center"/>
    </xf>
    <xf numFmtId="191" fontId="14" fillId="0" borderId="1" xfId="0" applyNumberFormat="1" applyFont="1" applyFill="1" applyBorder="1" applyAlignment="1">
      <alignment horizontal="left" vertical="center"/>
    </xf>
    <xf numFmtId="191" fontId="14" fillId="0" borderId="17" xfId="0" applyNumberFormat="1" applyFont="1" applyFill="1" applyBorder="1" applyAlignment="1">
      <alignment horizontal="left" vertical="center"/>
    </xf>
    <xf numFmtId="0" fontId="14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4" fillId="0" borderId="11" xfId="1" quotePrefix="1" applyFont="1" applyBorder="1" applyAlignment="1">
      <alignment horizontal="left"/>
    </xf>
    <xf numFmtId="0" fontId="14" fillId="0" borderId="12" xfId="1" quotePrefix="1" applyFont="1" applyBorder="1" applyAlignment="1">
      <alignment horizontal="left"/>
    </xf>
    <xf numFmtId="193" fontId="2" fillId="0" borderId="0" xfId="1" applyNumberFormat="1" applyFont="1" applyAlignment="1">
      <alignment horizontal="center"/>
    </xf>
    <xf numFmtId="191" fontId="14" fillId="0" borderId="24" xfId="0" applyNumberFormat="1" applyFont="1" applyFill="1" applyBorder="1" applyAlignment="1">
      <alignment horizontal="left" vertical="center"/>
    </xf>
    <xf numFmtId="0" fontId="14" fillId="0" borderId="0" xfId="1" quotePrefix="1" applyFont="1" applyBorder="1" applyAlignment="1">
      <alignment horizontal="center"/>
    </xf>
    <xf numFmtId="0" fontId="14" fillId="0" borderId="0" xfId="1" applyFont="1" applyBorder="1" applyAlignment="1">
      <alignment horizontal="center" vertical="center"/>
    </xf>
    <xf numFmtId="0" fontId="15" fillId="0" borderId="10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26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36</xdr:row>
      <xdr:rowOff>158750</xdr:rowOff>
    </xdr:from>
    <xdr:to>
      <xdr:col>2</xdr:col>
      <xdr:colOff>365125</xdr:colOff>
      <xdr:row>40</xdr:row>
      <xdr:rowOff>43576</xdr:rowOff>
    </xdr:to>
    <xdr:pic>
      <xdr:nvPicPr>
        <xdr:cNvPr id="2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3" t="85511" r="77894" b="6060"/>
        <a:stretch/>
      </xdr:blipFill>
      <xdr:spPr>
        <a:xfrm>
          <a:off x="119062" y="9417050"/>
          <a:ext cx="1508126" cy="913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A22" zoomScale="120" zoomScaleNormal="120" workbookViewId="0">
      <selection activeCell="J15" sqref="J15"/>
    </sheetView>
  </sheetViews>
  <sheetFormatPr defaultRowHeight="15" x14ac:dyDescent="0.2"/>
  <cols>
    <col min="1" max="1" width="11.375" style="11" customWidth="1"/>
    <col min="2" max="12" width="5.5" style="11" customWidth="1"/>
    <col min="13" max="13" width="5.125" style="11" customWidth="1"/>
    <col min="14" max="14" width="3" style="11" customWidth="1"/>
    <col min="15" max="16" width="5.5" style="11" customWidth="1"/>
    <col min="17" max="17" width="3.625" style="2" customWidth="1"/>
    <col min="18" max="16384" width="9" style="2"/>
  </cols>
  <sheetData>
    <row r="1" spans="1:17" ht="22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7" ht="22.5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22.5" x14ac:dyDescent="0.2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7" ht="21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7" ht="22.5" x14ac:dyDescent="0.2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7" ht="19.5" customHeight="1" x14ac:dyDescent="0.2">
      <c r="A6" s="93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1"/>
    </row>
    <row r="7" spans="1:17" s="13" customFormat="1" ht="16.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1"/>
      <c r="Q7" s="11"/>
    </row>
    <row r="8" spans="1:17" s="13" customFormat="1" ht="20.25" x14ac:dyDescent="0.2">
      <c r="A8" s="10"/>
      <c r="B8" s="10"/>
      <c r="C8" s="10"/>
      <c r="D8" s="10"/>
      <c r="E8" s="10"/>
      <c r="F8" s="10"/>
      <c r="G8" s="10"/>
      <c r="H8" s="10"/>
      <c r="I8" s="10" t="s">
        <v>7</v>
      </c>
      <c r="J8" s="10"/>
      <c r="K8" s="94" t="s">
        <v>50</v>
      </c>
      <c r="L8" s="94"/>
      <c r="M8" s="94"/>
      <c r="N8" s="94"/>
      <c r="O8" s="94"/>
      <c r="P8" s="11"/>
      <c r="Q8" s="11"/>
    </row>
    <row r="9" spans="1:17" s="13" customFormat="1" ht="16.5" customHeight="1" x14ac:dyDescent="0.2">
      <c r="A9" s="10"/>
      <c r="B9" s="10"/>
      <c r="C9" s="10"/>
      <c r="D9" s="10"/>
      <c r="E9" s="10"/>
      <c r="F9" s="10"/>
      <c r="G9" s="10"/>
      <c r="H9" s="10"/>
      <c r="I9" s="10" t="s">
        <v>8</v>
      </c>
      <c r="J9" s="10"/>
      <c r="K9" s="95"/>
      <c r="L9" s="95"/>
      <c r="M9" s="95"/>
      <c r="N9" s="95"/>
      <c r="O9" s="95"/>
      <c r="P9" s="11"/>
      <c r="Q9" s="11"/>
    </row>
    <row r="10" spans="1:17" s="13" customFormat="1" ht="16.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</row>
    <row r="11" spans="1:17" s="13" customFormat="1" ht="20.25" x14ac:dyDescent="0.2">
      <c r="A11" s="10" t="s">
        <v>10</v>
      </c>
      <c r="B11" s="96" t="s">
        <v>128</v>
      </c>
      <c r="C11" s="96"/>
      <c r="D11" s="96"/>
      <c r="E11" s="97" t="s">
        <v>11</v>
      </c>
      <c r="F11" s="97"/>
      <c r="G11" s="96" t="s">
        <v>128</v>
      </c>
      <c r="H11" s="96"/>
      <c r="I11" s="96"/>
      <c r="J11" s="97" t="s">
        <v>12</v>
      </c>
      <c r="K11" s="97"/>
      <c r="L11" s="19" t="s">
        <v>128</v>
      </c>
      <c r="M11" s="19"/>
      <c r="N11" s="19"/>
      <c r="O11" s="19"/>
      <c r="P11" s="11"/>
      <c r="Q11" s="11"/>
    </row>
    <row r="12" spans="1:17" s="13" customFormat="1" ht="20.25" x14ac:dyDescent="0.2">
      <c r="A12" s="10" t="s">
        <v>53</v>
      </c>
      <c r="B12" s="10"/>
      <c r="C12" s="10"/>
      <c r="D12" s="10"/>
      <c r="E12" s="10"/>
      <c r="F12" s="10"/>
      <c r="G12" s="10"/>
      <c r="H12" s="10" t="s">
        <v>13</v>
      </c>
      <c r="I12" s="10"/>
      <c r="J12" s="10"/>
      <c r="K12" s="10"/>
      <c r="L12" s="10"/>
      <c r="M12" s="10"/>
      <c r="N12" s="10"/>
      <c r="O12" s="10"/>
      <c r="P12" s="11"/>
    </row>
    <row r="13" spans="1:17" s="13" customFormat="1" ht="20.25" x14ac:dyDescent="0.2">
      <c r="A13" s="10" t="s">
        <v>14</v>
      </c>
      <c r="B13" s="10"/>
      <c r="C13" s="10"/>
      <c r="D13" s="10"/>
      <c r="E13" s="10"/>
      <c r="F13" s="10"/>
      <c r="G13" s="19" t="s">
        <v>128</v>
      </c>
      <c r="H13" s="10" t="s">
        <v>15</v>
      </c>
      <c r="I13" s="25" t="s">
        <v>128</v>
      </c>
      <c r="J13" s="10" t="s">
        <v>22</v>
      </c>
      <c r="K13" s="25" t="s">
        <v>128</v>
      </c>
      <c r="L13" s="10" t="s">
        <v>33</v>
      </c>
      <c r="M13" s="10"/>
      <c r="P13" s="10"/>
    </row>
    <row r="14" spans="1:17" s="13" customFormat="1" ht="20.25" x14ac:dyDescent="0.2">
      <c r="A14" s="10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7" s="13" customFormat="1" ht="20.25" x14ac:dyDescent="0.2">
      <c r="A15" s="10" t="s">
        <v>63</v>
      </c>
      <c r="B15" s="10"/>
      <c r="C15" s="10"/>
      <c r="D15" s="10"/>
      <c r="E15" s="10"/>
      <c r="F15" s="10"/>
      <c r="G15" s="10"/>
      <c r="H15" s="19" t="s">
        <v>128</v>
      </c>
      <c r="I15" s="10" t="s">
        <v>21</v>
      </c>
      <c r="J15" s="19" t="s">
        <v>128</v>
      </c>
      <c r="K15" s="10" t="s">
        <v>64</v>
      </c>
      <c r="L15" s="10"/>
      <c r="M15" s="10"/>
      <c r="N15" s="10"/>
      <c r="O15" s="10"/>
      <c r="P15" s="10"/>
    </row>
    <row r="16" spans="1:17" s="13" customFormat="1" ht="20.25" x14ac:dyDescent="0.2">
      <c r="A16" s="20" t="s">
        <v>62</v>
      </c>
      <c r="B16" s="94" t="s">
        <v>129</v>
      </c>
      <c r="C16" s="94"/>
      <c r="D16" s="94"/>
      <c r="E16" s="94"/>
      <c r="F16" s="10" t="s">
        <v>16</v>
      </c>
      <c r="G16" s="100" t="s">
        <v>128</v>
      </c>
      <c r="H16" s="100"/>
      <c r="I16" s="100"/>
      <c r="J16" s="10" t="s">
        <v>61</v>
      </c>
      <c r="K16" s="101" t="s">
        <v>128</v>
      </c>
      <c r="L16" s="101"/>
      <c r="M16" s="10" t="s">
        <v>19</v>
      </c>
      <c r="O16" s="101" t="s">
        <v>128</v>
      </c>
      <c r="P16" s="101"/>
    </row>
    <row r="17" spans="1:16" s="13" customFormat="1" ht="20.25" x14ac:dyDescent="0.2">
      <c r="A17" s="20" t="s">
        <v>62</v>
      </c>
      <c r="B17" s="102" t="s">
        <v>129</v>
      </c>
      <c r="C17" s="102"/>
      <c r="D17" s="102"/>
      <c r="E17" s="102"/>
      <c r="F17" s="10" t="s">
        <v>16</v>
      </c>
      <c r="G17" s="100" t="s">
        <v>128</v>
      </c>
      <c r="H17" s="100"/>
      <c r="I17" s="100"/>
      <c r="J17" s="10" t="s">
        <v>61</v>
      </c>
      <c r="K17" s="101" t="s">
        <v>128</v>
      </c>
      <c r="L17" s="101"/>
      <c r="M17" s="10" t="s">
        <v>19</v>
      </c>
      <c r="O17" s="101" t="s">
        <v>128</v>
      </c>
      <c r="P17" s="101"/>
    </row>
    <row r="18" spans="1:16" s="13" customFormat="1" ht="20.25" x14ac:dyDescent="0.2">
      <c r="A18" s="10" t="s">
        <v>51</v>
      </c>
      <c r="B18" s="94" t="s">
        <v>50</v>
      </c>
      <c r="C18" s="94"/>
      <c r="D18" s="94"/>
      <c r="E18" s="19"/>
      <c r="F18" s="10" t="s">
        <v>16</v>
      </c>
      <c r="G18" s="98" t="s">
        <v>104</v>
      </c>
      <c r="H18" s="98"/>
      <c r="I18" s="98"/>
      <c r="J18" s="10"/>
      <c r="K18" s="21" t="s">
        <v>17</v>
      </c>
      <c r="L18" s="99"/>
      <c r="M18" s="99"/>
      <c r="N18" s="99"/>
      <c r="O18" s="99"/>
      <c r="P18" s="99"/>
    </row>
    <row r="19" spans="1:16" s="13" customFormat="1" ht="20.25" x14ac:dyDescent="0.2">
      <c r="A19" s="10" t="s">
        <v>18</v>
      </c>
      <c r="B19" s="101" t="s">
        <v>128</v>
      </c>
      <c r="C19" s="101"/>
      <c r="D19" s="10" t="s">
        <v>19</v>
      </c>
      <c r="E19" s="101" t="s">
        <v>128</v>
      </c>
      <c r="F19" s="101"/>
      <c r="G19" s="10" t="s">
        <v>20</v>
      </c>
      <c r="H19" s="19" t="s">
        <v>128</v>
      </c>
      <c r="I19" s="10" t="s">
        <v>21</v>
      </c>
      <c r="J19" s="25" t="s">
        <v>128</v>
      </c>
      <c r="K19" s="10" t="s">
        <v>22</v>
      </c>
      <c r="L19" s="25" t="s">
        <v>128</v>
      </c>
      <c r="M19" s="22"/>
      <c r="N19" s="10" t="s">
        <v>23</v>
      </c>
      <c r="O19" s="10"/>
    </row>
    <row r="20" spans="1:16" s="13" customFormat="1" ht="20.25" x14ac:dyDescent="0.2">
      <c r="A20" s="10" t="s">
        <v>52</v>
      </c>
      <c r="B20" s="94" t="s">
        <v>128</v>
      </c>
      <c r="C20" s="94"/>
      <c r="D20" s="94"/>
      <c r="E20" s="19"/>
      <c r="F20" s="10" t="s">
        <v>16</v>
      </c>
      <c r="G20" s="98" t="s">
        <v>128</v>
      </c>
      <c r="H20" s="98"/>
      <c r="I20" s="98"/>
      <c r="J20" s="10"/>
      <c r="K20" s="21" t="s">
        <v>17</v>
      </c>
      <c r="L20" s="99"/>
      <c r="M20" s="99"/>
      <c r="N20" s="99"/>
      <c r="O20" s="99"/>
      <c r="P20" s="99"/>
    </row>
    <row r="21" spans="1:16" s="13" customFormat="1" ht="20.25" x14ac:dyDescent="0.2">
      <c r="A21" s="10" t="s">
        <v>18</v>
      </c>
      <c r="B21" s="101" t="s">
        <v>128</v>
      </c>
      <c r="C21" s="101"/>
      <c r="D21" s="10" t="s">
        <v>19</v>
      </c>
      <c r="E21" s="101" t="s">
        <v>128</v>
      </c>
      <c r="F21" s="101"/>
      <c r="G21" s="10" t="s">
        <v>20</v>
      </c>
      <c r="H21" s="25" t="s">
        <v>128</v>
      </c>
      <c r="I21" s="10" t="s">
        <v>21</v>
      </c>
      <c r="J21" s="25" t="s">
        <v>128</v>
      </c>
      <c r="K21" s="10" t="s">
        <v>22</v>
      </c>
      <c r="L21" s="25" t="s">
        <v>128</v>
      </c>
      <c r="M21" s="22"/>
      <c r="N21" s="10" t="s">
        <v>23</v>
      </c>
      <c r="O21" s="10"/>
    </row>
    <row r="22" spans="1:16" s="13" customFormat="1" ht="20.25" x14ac:dyDescent="0.2">
      <c r="A22" s="10" t="s">
        <v>54</v>
      </c>
      <c r="B22" s="94" t="s">
        <v>128</v>
      </c>
      <c r="C22" s="94"/>
      <c r="D22" s="94"/>
      <c r="E22" s="19"/>
      <c r="F22" s="10" t="s">
        <v>16</v>
      </c>
      <c r="G22" s="98" t="s">
        <v>128</v>
      </c>
      <c r="H22" s="98"/>
      <c r="I22" s="98"/>
      <c r="J22" s="10"/>
      <c r="K22" s="21" t="s">
        <v>17</v>
      </c>
      <c r="L22" s="99"/>
      <c r="M22" s="99"/>
      <c r="N22" s="99"/>
      <c r="O22" s="99"/>
      <c r="P22" s="99"/>
    </row>
    <row r="23" spans="1:16" s="13" customFormat="1" ht="20.25" x14ac:dyDescent="0.2">
      <c r="A23" s="10" t="s">
        <v>18</v>
      </c>
      <c r="B23" s="101" t="s">
        <v>128</v>
      </c>
      <c r="C23" s="101"/>
      <c r="D23" s="10" t="s">
        <v>19</v>
      </c>
      <c r="E23" s="101" t="s">
        <v>128</v>
      </c>
      <c r="F23" s="101"/>
      <c r="G23" s="10" t="s">
        <v>20</v>
      </c>
      <c r="H23" s="25" t="s">
        <v>128</v>
      </c>
      <c r="I23" s="10" t="s">
        <v>21</v>
      </c>
      <c r="J23" s="25" t="s">
        <v>128</v>
      </c>
      <c r="K23" s="10" t="s">
        <v>22</v>
      </c>
      <c r="L23" s="25" t="s">
        <v>128</v>
      </c>
      <c r="M23" s="22"/>
      <c r="N23" s="10" t="s">
        <v>23</v>
      </c>
      <c r="O23" s="10"/>
    </row>
    <row r="24" spans="1:16" s="13" customFormat="1" ht="20.25" x14ac:dyDescent="0.2">
      <c r="A24" s="10" t="s">
        <v>55</v>
      </c>
      <c r="B24" s="94" t="s">
        <v>128</v>
      </c>
      <c r="C24" s="94"/>
      <c r="D24" s="94"/>
      <c r="E24" s="19"/>
      <c r="F24" s="10" t="s">
        <v>16</v>
      </c>
      <c r="G24" s="98" t="s">
        <v>128</v>
      </c>
      <c r="H24" s="98"/>
      <c r="I24" s="98"/>
      <c r="J24" s="10"/>
      <c r="K24" s="21" t="s">
        <v>17</v>
      </c>
      <c r="L24" s="99"/>
      <c r="M24" s="99"/>
      <c r="N24" s="99"/>
      <c r="O24" s="99"/>
      <c r="P24" s="99"/>
    </row>
    <row r="25" spans="1:16" s="13" customFormat="1" ht="20.25" x14ac:dyDescent="0.2">
      <c r="A25" s="10" t="s">
        <v>18</v>
      </c>
      <c r="B25" s="101" t="s">
        <v>128</v>
      </c>
      <c r="C25" s="101"/>
      <c r="D25" s="10" t="s">
        <v>19</v>
      </c>
      <c r="E25" s="101" t="s">
        <v>128</v>
      </c>
      <c r="F25" s="101"/>
      <c r="G25" s="10" t="s">
        <v>20</v>
      </c>
      <c r="H25" s="25" t="s">
        <v>128</v>
      </c>
      <c r="I25" s="10" t="s">
        <v>21</v>
      </c>
      <c r="J25" s="25" t="s">
        <v>128</v>
      </c>
      <c r="K25" s="10" t="s">
        <v>22</v>
      </c>
      <c r="L25" s="25" t="s">
        <v>128</v>
      </c>
      <c r="M25" s="22"/>
      <c r="N25" s="10" t="s">
        <v>23</v>
      </c>
      <c r="O25" s="10"/>
    </row>
    <row r="26" spans="1:16" s="13" customFormat="1" ht="20.25" x14ac:dyDescent="0.2">
      <c r="A26" s="10" t="s">
        <v>56</v>
      </c>
      <c r="B26" s="94" t="s">
        <v>128</v>
      </c>
      <c r="C26" s="94"/>
      <c r="D26" s="94"/>
      <c r="E26" s="19"/>
      <c r="F26" s="10" t="s">
        <v>16</v>
      </c>
      <c r="G26" s="98" t="s">
        <v>128</v>
      </c>
      <c r="H26" s="98"/>
      <c r="I26" s="98"/>
      <c r="J26" s="10"/>
      <c r="K26" s="21" t="s">
        <v>17</v>
      </c>
      <c r="L26" s="99"/>
      <c r="M26" s="99"/>
      <c r="N26" s="99"/>
      <c r="O26" s="99"/>
      <c r="P26" s="99"/>
    </row>
    <row r="27" spans="1:16" s="13" customFormat="1" ht="20.25" x14ac:dyDescent="0.2">
      <c r="A27" s="10" t="s">
        <v>18</v>
      </c>
      <c r="B27" s="101" t="s">
        <v>128</v>
      </c>
      <c r="C27" s="101"/>
      <c r="D27" s="10" t="s">
        <v>19</v>
      </c>
      <c r="E27" s="101" t="s">
        <v>128</v>
      </c>
      <c r="F27" s="101"/>
      <c r="G27" s="10" t="s">
        <v>20</v>
      </c>
      <c r="H27" s="25" t="s">
        <v>128</v>
      </c>
      <c r="I27" s="10" t="s">
        <v>21</v>
      </c>
      <c r="J27" s="25" t="s">
        <v>128</v>
      </c>
      <c r="K27" s="10" t="s">
        <v>22</v>
      </c>
      <c r="L27" s="25" t="s">
        <v>128</v>
      </c>
      <c r="M27" s="22"/>
      <c r="N27" s="10" t="s">
        <v>23</v>
      </c>
      <c r="O27" s="10"/>
    </row>
    <row r="28" spans="1:16" s="13" customFormat="1" ht="20.25" x14ac:dyDescent="0.2">
      <c r="A28" s="10" t="s">
        <v>57</v>
      </c>
      <c r="B28" s="94" t="s">
        <v>128</v>
      </c>
      <c r="C28" s="94"/>
      <c r="D28" s="94"/>
      <c r="E28" s="19"/>
      <c r="F28" s="10" t="s">
        <v>16</v>
      </c>
      <c r="G28" s="98" t="s">
        <v>128</v>
      </c>
      <c r="H28" s="98"/>
      <c r="I28" s="98"/>
      <c r="J28" s="10"/>
      <c r="K28" s="21" t="s">
        <v>17</v>
      </c>
      <c r="L28" s="99"/>
      <c r="M28" s="99"/>
      <c r="N28" s="99"/>
      <c r="O28" s="99"/>
      <c r="P28" s="99"/>
    </row>
    <row r="29" spans="1:16" s="13" customFormat="1" ht="20.25" x14ac:dyDescent="0.2">
      <c r="A29" s="10" t="s">
        <v>18</v>
      </c>
      <c r="B29" s="101" t="s">
        <v>128</v>
      </c>
      <c r="C29" s="101"/>
      <c r="D29" s="10" t="s">
        <v>19</v>
      </c>
      <c r="E29" s="101" t="s">
        <v>128</v>
      </c>
      <c r="F29" s="101"/>
      <c r="G29" s="10" t="s">
        <v>20</v>
      </c>
      <c r="H29" s="25" t="s">
        <v>128</v>
      </c>
      <c r="I29" s="10" t="s">
        <v>21</v>
      </c>
      <c r="J29" s="25" t="s">
        <v>128</v>
      </c>
      <c r="K29" s="10" t="s">
        <v>22</v>
      </c>
      <c r="L29" s="25" t="s">
        <v>128</v>
      </c>
      <c r="M29" s="22"/>
      <c r="N29" s="10" t="s">
        <v>23</v>
      </c>
      <c r="O29" s="10"/>
    </row>
    <row r="30" spans="1:16" s="13" customFormat="1" ht="18" customHeight="1" x14ac:dyDescent="0.2">
      <c r="A30" s="10" t="s">
        <v>24</v>
      </c>
      <c r="B30" s="19" t="s">
        <v>128</v>
      </c>
      <c r="C30" s="10" t="s">
        <v>15</v>
      </c>
      <c r="D30" s="19" t="s">
        <v>128</v>
      </c>
      <c r="E30" s="10" t="s">
        <v>22</v>
      </c>
      <c r="F30" s="19" t="s">
        <v>128</v>
      </c>
      <c r="G30" s="10" t="s">
        <v>23</v>
      </c>
      <c r="I30" s="10"/>
      <c r="J30" s="10"/>
      <c r="K30" s="10"/>
      <c r="L30" s="10"/>
      <c r="M30" s="10"/>
      <c r="N30" s="10"/>
      <c r="O30" s="10"/>
    </row>
    <row r="31" spans="1:16" s="13" customFormat="1" ht="18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13" customFormat="1" ht="18" customHeight="1" x14ac:dyDescent="0.2">
      <c r="A32" s="10"/>
      <c r="B32" s="10"/>
      <c r="C32" s="10" t="s">
        <v>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7" s="13" customFormat="1" ht="1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13" customFormat="1" ht="1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s="13" customFormat="1" ht="20.25" x14ac:dyDescent="0.2">
      <c r="A35" s="10"/>
      <c r="B35" s="10"/>
      <c r="C35" s="10"/>
      <c r="D35" s="10"/>
      <c r="E35" s="10"/>
      <c r="F35" s="10"/>
      <c r="G35" s="10"/>
      <c r="H35" s="10"/>
      <c r="I35" s="103" t="s">
        <v>130</v>
      </c>
      <c r="J35" s="103"/>
      <c r="K35" s="103"/>
      <c r="L35" s="103"/>
      <c r="M35" s="103"/>
      <c r="N35" s="103"/>
      <c r="O35" s="10"/>
      <c r="P35" s="10"/>
      <c r="Q35" s="10"/>
    </row>
    <row r="36" spans="1:17" s="13" customFormat="1" ht="18" customHeight="1" x14ac:dyDescent="0.2">
      <c r="A36" s="10"/>
      <c r="B36" s="10"/>
      <c r="C36" s="10"/>
      <c r="D36" s="10"/>
      <c r="E36" s="10"/>
      <c r="F36" s="10"/>
      <c r="G36" s="10"/>
      <c r="H36" s="10"/>
      <c r="I36" s="86" t="s">
        <v>131</v>
      </c>
      <c r="J36" s="86"/>
      <c r="K36" s="86"/>
      <c r="L36" s="86"/>
      <c r="M36" s="86"/>
      <c r="N36" s="86"/>
      <c r="O36" s="18"/>
    </row>
    <row r="37" spans="1:17" s="13" customFormat="1" ht="18" customHeight="1" x14ac:dyDescent="0.2">
      <c r="A37" s="10"/>
      <c r="B37" s="10"/>
      <c r="C37" s="10"/>
      <c r="D37" s="10"/>
      <c r="E37" s="10"/>
      <c r="F37" s="10"/>
      <c r="G37" s="18"/>
      <c r="H37" s="18"/>
      <c r="I37" s="18"/>
      <c r="J37" s="18"/>
      <c r="K37" s="18"/>
      <c r="L37" s="85"/>
      <c r="M37" s="18"/>
    </row>
    <row r="38" spans="1:17" s="13" customFormat="1" ht="20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84" t="s">
        <v>126</v>
      </c>
      <c r="L38" s="19"/>
      <c r="M38" s="19"/>
      <c r="N38" s="19"/>
      <c r="O38" s="19"/>
      <c r="P38" s="19"/>
      <c r="Q38" s="83"/>
    </row>
    <row r="39" spans="1:17" s="13" customFormat="1" ht="20.25" x14ac:dyDescent="0.2">
      <c r="A39" s="10" t="s">
        <v>27</v>
      </c>
      <c r="B39" s="10"/>
      <c r="C39" s="10"/>
      <c r="D39" s="10"/>
      <c r="E39" s="10"/>
      <c r="F39" s="10"/>
      <c r="G39" s="10"/>
      <c r="H39" s="10"/>
      <c r="I39" s="10"/>
      <c r="J39" s="10"/>
      <c r="L39" s="10"/>
      <c r="M39" s="10"/>
      <c r="N39" s="83" t="s">
        <v>125</v>
      </c>
      <c r="O39" s="83"/>
      <c r="P39" s="83"/>
      <c r="Q39" s="83"/>
    </row>
    <row r="40" spans="1:17" s="13" customFormat="1" ht="20.25" x14ac:dyDescent="0.2">
      <c r="A40" s="10" t="s">
        <v>27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83" t="s">
        <v>25</v>
      </c>
      <c r="O40" s="83"/>
      <c r="P40" s="83"/>
      <c r="Q40" s="83"/>
    </row>
    <row r="41" spans="1:17" s="13" customFormat="1" ht="20.25" x14ac:dyDescent="0.2">
      <c r="A41" s="10" t="s">
        <v>27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83" t="s">
        <v>26</v>
      </c>
      <c r="O41" s="83"/>
      <c r="P41" s="83"/>
      <c r="Q41" s="83"/>
    </row>
    <row r="42" spans="1:17" s="13" customFormat="1" ht="20.25" x14ac:dyDescent="0.2">
      <c r="A42" s="10" t="s">
        <v>27</v>
      </c>
      <c r="B42" s="10"/>
      <c r="C42" s="10"/>
      <c r="D42" s="10"/>
      <c r="E42" s="10"/>
      <c r="F42" s="10"/>
      <c r="G42" s="10"/>
      <c r="H42" s="10"/>
      <c r="I42" s="10"/>
      <c r="J42" s="10"/>
      <c r="K42" s="26"/>
      <c r="L42" s="26"/>
      <c r="M42" s="26"/>
      <c r="N42" s="27" t="s">
        <v>28</v>
      </c>
      <c r="O42" s="27"/>
      <c r="P42" s="27"/>
      <c r="Q42" s="27"/>
    </row>
    <row r="43" spans="1:17" s="13" customFormat="1" ht="20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26"/>
      <c r="L43" s="26"/>
      <c r="M43" s="26"/>
      <c r="N43" s="27" t="s">
        <v>29</v>
      </c>
      <c r="O43" s="27"/>
      <c r="P43" s="27"/>
      <c r="Q43" s="27"/>
    </row>
    <row r="44" spans="1:17" s="13" customFormat="1" ht="20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s="13" customFormat="1" ht="20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7" s="13" customFormat="1" ht="20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7" s="13" customFormat="1" ht="20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7" s="13" customFormat="1" ht="20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3" customFormat="1" ht="20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s="13" customFormat="1" ht="20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ht="20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s="13" customFormat="1" ht="20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s="13" customFormat="1" ht="20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3" customFormat="1" ht="20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13" customFormat="1" ht="20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3" customFormat="1" ht="20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ht="20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13" customFormat="1" ht="20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13" customFormat="1" ht="20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13" customFormat="1" ht="20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13" customFormat="1" ht="20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13" customFormat="1" ht="20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ht="20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13" customFormat="1" ht="20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13" customFormat="1" ht="20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13" customFormat="1" ht="20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13" customFormat="1" ht="20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13" customFormat="1" ht="20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ht="20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13" customFormat="1" ht="20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13" customFormat="1" ht="20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13" customFormat="1" ht="20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13" customFormat="1" ht="20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13" customFormat="1" ht="20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ht="20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13" customFormat="1" ht="20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13" customFormat="1" ht="20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13" customFormat="1" ht="20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13" customFormat="1" ht="20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13" customFormat="1" ht="20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7" s="13" customFormat="1" ht="20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7" s="13" customFormat="1" ht="20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7" s="13" customFormat="1" ht="20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7" s="13" customFormat="1" ht="20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7" s="13" customFormat="1" ht="20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7" s="13" customFormat="1" ht="20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7" s="13" customFormat="1" ht="20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7" s="13" customFormat="1" ht="20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7" s="13" customFormat="1" ht="20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7" s="13" customFormat="1" ht="20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7" s="13" customFormat="1" ht="20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7" s="24" customFormat="1" ht="22.5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10"/>
      <c r="L92" s="10"/>
      <c r="M92" s="10"/>
      <c r="N92" s="10"/>
      <c r="O92" s="10"/>
      <c r="P92" s="10"/>
      <c r="Q92" s="13"/>
    </row>
    <row r="93" spans="1:17" s="24" customFormat="1" ht="22.5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</row>
    <row r="94" spans="1:17" s="24" customFormat="1" ht="22.5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7" s="24" customFormat="1" ht="22.5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1:17" s="24" customFormat="1" ht="22.5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</row>
    <row r="97" spans="1:17" s="24" customFormat="1" ht="22.5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spans="1:17" s="24" customFormat="1" ht="22.5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17" ht="22.5" x14ac:dyDescent="0.2">
      <c r="K99" s="23"/>
      <c r="L99" s="23"/>
      <c r="M99" s="23"/>
      <c r="N99" s="23"/>
      <c r="O99" s="23"/>
      <c r="P99" s="23"/>
      <c r="Q99" s="24"/>
    </row>
  </sheetData>
  <mergeCells count="50">
    <mergeCell ref="I35:N35"/>
    <mergeCell ref="B27:C27"/>
    <mergeCell ref="E27:F27"/>
    <mergeCell ref="B28:D28"/>
    <mergeCell ref="G28:I28"/>
    <mergeCell ref="L28:P28"/>
    <mergeCell ref="B29:C29"/>
    <mergeCell ref="E29:F29"/>
    <mergeCell ref="B26:D26"/>
    <mergeCell ref="G26:I26"/>
    <mergeCell ref="L26:P26"/>
    <mergeCell ref="B21:C21"/>
    <mergeCell ref="E21:F21"/>
    <mergeCell ref="B22:D22"/>
    <mergeCell ref="G22:I22"/>
    <mergeCell ref="L22:P22"/>
    <mergeCell ref="B23:C23"/>
    <mergeCell ref="E23:F23"/>
    <mergeCell ref="B24:D24"/>
    <mergeCell ref="G24:I24"/>
    <mergeCell ref="L24:P24"/>
    <mergeCell ref="B25:C25"/>
    <mergeCell ref="E25:F25"/>
    <mergeCell ref="B20:D20"/>
    <mergeCell ref="G20:I20"/>
    <mergeCell ref="L20:P20"/>
    <mergeCell ref="B16:E16"/>
    <mergeCell ref="G16:I16"/>
    <mergeCell ref="K16:L16"/>
    <mergeCell ref="O16:P16"/>
    <mergeCell ref="B17:E17"/>
    <mergeCell ref="G17:I17"/>
    <mergeCell ref="K17:L17"/>
    <mergeCell ref="O17:P17"/>
    <mergeCell ref="B18:D18"/>
    <mergeCell ref="G18:I18"/>
    <mergeCell ref="L18:P18"/>
    <mergeCell ref="B19:C19"/>
    <mergeCell ref="E19:F19"/>
    <mergeCell ref="K8:O8"/>
    <mergeCell ref="K9:O9"/>
    <mergeCell ref="B11:D11"/>
    <mergeCell ref="E11:F11"/>
    <mergeCell ref="G11:I11"/>
    <mergeCell ref="J11:K11"/>
    <mergeCell ref="A1:P1"/>
    <mergeCell ref="A2:P2"/>
    <mergeCell ref="A3:P3"/>
    <mergeCell ref="A5:P5"/>
    <mergeCell ref="A6:P6"/>
  </mergeCells>
  <printOptions horizontalCentered="1"/>
  <pageMargins left="0.53" right="0" top="0" bottom="0" header="0.22" footer="0.2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I9" sqref="I9"/>
    </sheetView>
  </sheetViews>
  <sheetFormatPr defaultRowHeight="20.25" x14ac:dyDescent="0.3"/>
  <cols>
    <col min="1" max="1" width="6.625" style="30" customWidth="1"/>
    <col min="2" max="2" width="5.875" style="30" customWidth="1"/>
    <col min="3" max="3" width="4.625" style="30" customWidth="1"/>
    <col min="4" max="4" width="8.375" style="30" customWidth="1"/>
    <col min="5" max="5" width="6.75" style="30" customWidth="1"/>
    <col min="6" max="6" width="4.75" style="30" customWidth="1"/>
    <col min="7" max="7" width="5.5" style="30" customWidth="1"/>
    <col min="8" max="8" width="12.5" style="30" customWidth="1"/>
    <col min="9" max="9" width="8" style="30" customWidth="1"/>
    <col min="10" max="10" width="2.75" style="30" customWidth="1"/>
    <col min="11" max="11" width="13.625" style="30" customWidth="1"/>
    <col min="12" max="12" width="6.25" style="30" customWidth="1"/>
    <col min="13" max="13" width="5" style="30" customWidth="1"/>
    <col min="14" max="16384" width="9" style="30"/>
  </cols>
  <sheetData>
    <row r="1" spans="1:13" ht="24" customHeight="1" x14ac:dyDescent="0.3">
      <c r="A1" s="125" t="s">
        <v>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4" customHeight="1" x14ac:dyDescent="0.3">
      <c r="A2" s="125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2.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3" s="47" customFormat="1" ht="24" customHeight="1" x14ac:dyDescent="0.3">
      <c r="A4" s="126" t="s">
        <v>70</v>
      </c>
      <c r="B4" s="127"/>
      <c r="C4" s="127"/>
      <c r="D4" s="127"/>
      <c r="E4" s="127"/>
      <c r="F4" s="127"/>
      <c r="G4" s="127"/>
      <c r="H4" s="128"/>
      <c r="I4" s="126" t="s">
        <v>71</v>
      </c>
      <c r="J4" s="128"/>
      <c r="K4" s="126" t="s">
        <v>72</v>
      </c>
      <c r="L4" s="127"/>
      <c r="M4" s="128"/>
    </row>
    <row r="5" spans="1:13" s="47" customFormat="1" ht="24" customHeight="1" x14ac:dyDescent="0.3">
      <c r="A5" s="32" t="s">
        <v>132</v>
      </c>
      <c r="B5" s="90"/>
      <c r="C5" s="90"/>
      <c r="D5" s="90"/>
      <c r="E5" s="90"/>
      <c r="F5" s="90"/>
      <c r="G5" s="90"/>
      <c r="H5" s="91"/>
      <c r="I5" s="34"/>
      <c r="J5" s="34"/>
      <c r="K5" s="35" t="s">
        <v>74</v>
      </c>
      <c r="L5" s="49"/>
      <c r="M5" s="36"/>
    </row>
    <row r="6" spans="1:13" s="47" customFormat="1" ht="24" customHeight="1" x14ac:dyDescent="0.3">
      <c r="A6" s="37" t="s">
        <v>32</v>
      </c>
      <c r="B6" s="111"/>
      <c r="C6" s="111"/>
      <c r="D6" s="111"/>
      <c r="E6" s="111"/>
      <c r="F6" s="111"/>
      <c r="G6" s="111"/>
      <c r="H6" s="112"/>
      <c r="I6" s="35"/>
      <c r="J6" s="35"/>
      <c r="K6" s="37" t="s">
        <v>75</v>
      </c>
      <c r="L6" s="45"/>
      <c r="M6" s="36" t="s">
        <v>76</v>
      </c>
    </row>
    <row r="7" spans="1:13" s="47" customFormat="1" ht="24" customHeight="1" x14ac:dyDescent="0.3">
      <c r="A7" s="37" t="s">
        <v>77</v>
      </c>
      <c r="B7" s="38"/>
      <c r="C7" s="38"/>
      <c r="D7" s="113" t="s">
        <v>50</v>
      </c>
      <c r="E7" s="113"/>
      <c r="F7" s="113"/>
      <c r="G7" s="113"/>
      <c r="H7" s="114"/>
      <c r="I7" s="35"/>
      <c r="J7" s="35"/>
      <c r="K7" s="35" t="s">
        <v>78</v>
      </c>
      <c r="L7" s="38"/>
      <c r="M7" s="36"/>
    </row>
    <row r="8" spans="1:13" s="47" customFormat="1" ht="24" customHeight="1" x14ac:dyDescent="0.3">
      <c r="A8" s="37" t="s">
        <v>16</v>
      </c>
      <c r="B8" s="111"/>
      <c r="C8" s="111"/>
      <c r="D8" s="38" t="s">
        <v>79</v>
      </c>
      <c r="E8" s="39"/>
      <c r="F8" s="38" t="s">
        <v>22</v>
      </c>
      <c r="G8" s="115"/>
      <c r="H8" s="116"/>
      <c r="I8" s="35"/>
      <c r="J8" s="35"/>
      <c r="K8" s="35" t="s">
        <v>80</v>
      </c>
      <c r="L8" s="38"/>
      <c r="M8" s="36"/>
    </row>
    <row r="9" spans="1:13" s="47" customFormat="1" ht="24" customHeight="1" x14ac:dyDescent="0.3">
      <c r="A9" s="37" t="s">
        <v>81</v>
      </c>
      <c r="B9" s="117"/>
      <c r="C9" s="117"/>
      <c r="D9" s="38" t="s">
        <v>82</v>
      </c>
      <c r="E9" s="38"/>
      <c r="F9" s="38"/>
      <c r="G9" s="107"/>
      <c r="H9" s="118"/>
      <c r="I9" s="35"/>
      <c r="J9" s="35"/>
      <c r="K9" s="35" t="s">
        <v>83</v>
      </c>
      <c r="L9" s="38"/>
      <c r="M9" s="36"/>
    </row>
    <row r="10" spans="1:13" s="47" customFormat="1" ht="24" customHeight="1" x14ac:dyDescent="0.3">
      <c r="A10" s="37" t="s">
        <v>84</v>
      </c>
      <c r="B10" s="40"/>
      <c r="C10" s="38" t="s">
        <v>22</v>
      </c>
      <c r="D10" s="107"/>
      <c r="E10" s="107"/>
      <c r="F10" s="38" t="s">
        <v>81</v>
      </c>
      <c r="G10" s="107"/>
      <c r="H10" s="118"/>
      <c r="I10" s="35"/>
      <c r="J10" s="35"/>
      <c r="K10" s="47" t="s">
        <v>85</v>
      </c>
      <c r="L10" s="38"/>
      <c r="M10" s="36"/>
    </row>
    <row r="11" spans="1:13" s="47" customFormat="1" ht="24" customHeight="1" x14ac:dyDescent="0.3">
      <c r="A11" s="37" t="s">
        <v>86</v>
      </c>
      <c r="B11" s="38"/>
      <c r="C11" s="38"/>
      <c r="D11" s="38"/>
      <c r="E11" s="38"/>
      <c r="F11" s="38"/>
      <c r="G11" s="38"/>
      <c r="H11" s="36"/>
      <c r="I11" s="35"/>
      <c r="J11" s="35"/>
      <c r="L11" s="38"/>
      <c r="M11" s="36"/>
    </row>
    <row r="12" spans="1:13" s="47" customFormat="1" ht="24" customHeight="1" x14ac:dyDescent="0.3">
      <c r="A12" s="37"/>
      <c r="B12" s="47" t="s">
        <v>87</v>
      </c>
      <c r="C12" s="38"/>
      <c r="D12" s="38"/>
      <c r="E12" s="38"/>
      <c r="F12" s="38"/>
      <c r="G12" s="38"/>
      <c r="H12" s="36"/>
      <c r="I12" s="35"/>
      <c r="J12" s="35"/>
      <c r="K12" s="50"/>
      <c r="L12" s="40"/>
      <c r="M12" s="41"/>
    </row>
    <row r="13" spans="1:13" s="47" customFormat="1" ht="24" customHeight="1" x14ac:dyDescent="0.3">
      <c r="A13" s="37" t="s">
        <v>88</v>
      </c>
      <c r="B13" s="38"/>
      <c r="C13" s="38"/>
      <c r="D13" s="38"/>
      <c r="E13" s="38"/>
      <c r="F13" s="38"/>
      <c r="G13" s="38"/>
      <c r="H13" s="36"/>
      <c r="I13" s="35"/>
      <c r="J13" s="35"/>
      <c r="K13" s="119" t="s">
        <v>89</v>
      </c>
      <c r="L13" s="120"/>
      <c r="M13" s="121"/>
    </row>
    <row r="14" spans="1:13" s="47" customFormat="1" ht="24" customHeight="1" x14ac:dyDescent="0.3">
      <c r="A14" s="37" t="s">
        <v>90</v>
      </c>
      <c r="B14" s="38"/>
      <c r="C14" s="38"/>
      <c r="D14" s="38"/>
      <c r="E14" s="38"/>
      <c r="F14" s="122"/>
      <c r="G14" s="122"/>
      <c r="H14" s="123"/>
      <c r="I14" s="35"/>
      <c r="J14" s="35"/>
      <c r="L14" s="38"/>
      <c r="M14" s="36"/>
    </row>
    <row r="15" spans="1:13" s="47" customFormat="1" ht="24" customHeight="1" x14ac:dyDescent="0.3">
      <c r="A15" s="42" t="s">
        <v>91</v>
      </c>
      <c r="B15" s="43"/>
      <c r="C15" s="43"/>
      <c r="D15" s="43"/>
      <c r="E15" s="43"/>
      <c r="F15" s="43"/>
      <c r="G15" s="43"/>
      <c r="H15" s="44"/>
      <c r="I15" s="35"/>
      <c r="J15" s="35"/>
      <c r="L15" s="38"/>
      <c r="M15" s="36"/>
    </row>
    <row r="16" spans="1:13" s="47" customFormat="1" ht="24" customHeight="1" x14ac:dyDescent="0.3">
      <c r="A16" s="37" t="s">
        <v>92</v>
      </c>
      <c r="B16" s="38"/>
      <c r="C16" s="38"/>
      <c r="D16" s="38"/>
      <c r="E16" s="38"/>
      <c r="F16" s="38"/>
      <c r="G16" s="38"/>
      <c r="H16" s="36"/>
      <c r="I16" s="35"/>
      <c r="J16" s="35"/>
      <c r="L16" s="38"/>
      <c r="M16" s="36"/>
    </row>
    <row r="17" spans="1:13" s="47" customFormat="1" ht="24" customHeight="1" x14ac:dyDescent="0.3">
      <c r="A17" s="37" t="s">
        <v>93</v>
      </c>
      <c r="B17" s="38"/>
      <c r="C17" s="38"/>
      <c r="D17" s="38"/>
      <c r="E17" s="38"/>
      <c r="F17" s="38"/>
      <c r="G17" s="38"/>
      <c r="H17" s="36"/>
      <c r="I17" s="35"/>
      <c r="J17" s="35"/>
      <c r="L17" s="38"/>
      <c r="M17" s="36"/>
    </row>
    <row r="18" spans="1:13" s="47" customFormat="1" ht="24" customHeight="1" x14ac:dyDescent="0.3">
      <c r="A18" s="37" t="s">
        <v>94</v>
      </c>
      <c r="B18" s="38"/>
      <c r="C18" s="38"/>
      <c r="D18" s="45"/>
      <c r="E18" s="38" t="s">
        <v>76</v>
      </c>
      <c r="F18" s="38" t="s">
        <v>20</v>
      </c>
      <c r="G18" s="45"/>
      <c r="H18" s="36" t="s">
        <v>22</v>
      </c>
      <c r="I18" s="35"/>
      <c r="J18" s="35"/>
      <c r="L18" s="38"/>
      <c r="M18" s="36"/>
    </row>
    <row r="19" spans="1:13" s="47" customFormat="1" ht="19.5" customHeight="1" x14ac:dyDescent="0.3">
      <c r="A19" s="37"/>
      <c r="B19" s="38"/>
      <c r="C19" s="38"/>
      <c r="D19" s="38"/>
      <c r="E19" s="38"/>
      <c r="F19" s="38"/>
      <c r="G19" s="38"/>
      <c r="H19" s="36"/>
      <c r="I19" s="35"/>
      <c r="J19" s="35"/>
      <c r="L19" s="38"/>
      <c r="M19" s="36"/>
    </row>
    <row r="20" spans="1:13" s="47" customFormat="1" ht="24" customHeight="1" x14ac:dyDescent="0.3">
      <c r="A20" s="60" t="s">
        <v>20</v>
      </c>
      <c r="B20" s="51" t="s">
        <v>95</v>
      </c>
      <c r="C20" s="124"/>
      <c r="D20" s="124"/>
      <c r="E20" s="124"/>
      <c r="F20" s="124"/>
      <c r="G20" s="124"/>
      <c r="H20" s="52" t="s">
        <v>96</v>
      </c>
      <c r="I20" s="53"/>
      <c r="J20" s="53"/>
      <c r="K20" s="54"/>
      <c r="L20" s="55"/>
      <c r="M20" s="56"/>
    </row>
    <row r="21" spans="1:13" s="46" customFormat="1" ht="27" customHeight="1" x14ac:dyDescent="0.2">
      <c r="A21" s="46" t="s">
        <v>97</v>
      </c>
      <c r="J21" s="57"/>
      <c r="K21" s="57"/>
      <c r="L21" s="57"/>
      <c r="M21" s="57"/>
    </row>
    <row r="22" spans="1:13" s="47" customFormat="1" ht="27" customHeight="1" x14ac:dyDescent="0.3">
      <c r="B22" s="40" t="s">
        <v>126</v>
      </c>
      <c r="C22" s="40"/>
      <c r="D22" s="40"/>
      <c r="E22" s="40"/>
      <c r="F22" s="40"/>
      <c r="I22" s="57"/>
      <c r="J22" s="105" t="s">
        <v>133</v>
      </c>
      <c r="K22" s="105"/>
      <c r="L22" s="105"/>
      <c r="M22" s="105"/>
    </row>
    <row r="23" spans="1:13" s="47" customFormat="1" ht="24" customHeight="1" x14ac:dyDescent="0.3">
      <c r="B23" s="108" t="s">
        <v>125</v>
      </c>
      <c r="C23" s="108"/>
      <c r="D23" s="108"/>
      <c r="E23" s="108"/>
      <c r="F23" s="108"/>
      <c r="I23" s="57"/>
      <c r="J23" s="104" t="s">
        <v>98</v>
      </c>
      <c r="K23" s="104"/>
      <c r="L23" s="104"/>
      <c r="M23" s="104"/>
    </row>
    <row r="24" spans="1:13" s="47" customFormat="1" ht="26.25" customHeight="1" x14ac:dyDescent="0.3">
      <c r="B24" s="108" t="s">
        <v>25</v>
      </c>
      <c r="C24" s="108"/>
      <c r="D24" s="108"/>
      <c r="E24" s="108"/>
      <c r="F24" s="108"/>
      <c r="H24" s="58"/>
      <c r="I24" s="57"/>
      <c r="J24" s="109" t="s">
        <v>99</v>
      </c>
      <c r="K24" s="109"/>
      <c r="L24" s="109"/>
      <c r="M24" s="109"/>
    </row>
    <row r="25" spans="1:13" s="47" customFormat="1" ht="29.25" customHeight="1" x14ac:dyDescent="0.3">
      <c r="B25" s="108"/>
      <c r="C25" s="108"/>
      <c r="D25" s="108"/>
      <c r="E25" s="108"/>
      <c r="F25" s="108"/>
      <c r="I25" s="57"/>
      <c r="J25" s="110"/>
      <c r="K25" s="110"/>
      <c r="L25" s="110"/>
      <c r="M25" s="110"/>
    </row>
    <row r="26" spans="1:13" s="47" customFormat="1" ht="24" customHeight="1" x14ac:dyDescent="0.3">
      <c r="J26" s="104" t="s">
        <v>100</v>
      </c>
      <c r="K26" s="104"/>
      <c r="L26" s="104"/>
      <c r="M26" s="104"/>
    </row>
    <row r="27" spans="1:13" s="47" customFormat="1" ht="24" customHeight="1" x14ac:dyDescent="0.3">
      <c r="J27" s="47" t="s">
        <v>101</v>
      </c>
      <c r="L27" s="45"/>
      <c r="M27" s="47" t="s">
        <v>76</v>
      </c>
    </row>
    <row r="28" spans="1:13" s="47" customFormat="1" ht="27" customHeight="1" x14ac:dyDescent="0.3">
      <c r="L28" s="45"/>
    </row>
    <row r="29" spans="1:13" s="47" customFormat="1" ht="24" customHeight="1" x14ac:dyDescent="0.3">
      <c r="J29" s="105" t="s">
        <v>133</v>
      </c>
      <c r="K29" s="105"/>
      <c r="L29" s="105"/>
      <c r="M29" s="105"/>
    </row>
    <row r="30" spans="1:13" s="47" customFormat="1" ht="24" customHeight="1" x14ac:dyDescent="0.3">
      <c r="J30" s="106" t="s">
        <v>89</v>
      </c>
      <c r="K30" s="106"/>
      <c r="L30" s="106"/>
      <c r="M30" s="106"/>
    </row>
    <row r="31" spans="1:13" s="47" customFormat="1" ht="24" customHeight="1" x14ac:dyDescent="0.3">
      <c r="J31" s="107" t="s">
        <v>102</v>
      </c>
      <c r="K31" s="107"/>
      <c r="L31" s="107"/>
      <c r="M31" s="107"/>
    </row>
    <row r="32" spans="1:13" s="47" customFormat="1" ht="18.75" x14ac:dyDescent="0.3"/>
  </sheetData>
  <mergeCells count="27">
    <mergeCell ref="A1:M1"/>
    <mergeCell ref="A2:M2"/>
    <mergeCell ref="A4:H4"/>
    <mergeCell ref="I4:J4"/>
    <mergeCell ref="K4:M4"/>
    <mergeCell ref="J22:M22"/>
    <mergeCell ref="B6:H6"/>
    <mergeCell ref="D7:H7"/>
    <mergeCell ref="B8:C8"/>
    <mergeCell ref="G8:H8"/>
    <mergeCell ref="B9:C9"/>
    <mergeCell ref="G9:H9"/>
    <mergeCell ref="D10:E10"/>
    <mergeCell ref="G10:H10"/>
    <mergeCell ref="K13:M13"/>
    <mergeCell ref="F14:H14"/>
    <mergeCell ref="C20:G20"/>
    <mergeCell ref="J26:M26"/>
    <mergeCell ref="J29:M29"/>
    <mergeCell ref="J30:M30"/>
    <mergeCell ref="J31:M31"/>
    <mergeCell ref="B23:F23"/>
    <mergeCell ref="J23:M23"/>
    <mergeCell ref="B24:F24"/>
    <mergeCell ref="J24:M24"/>
    <mergeCell ref="B25:F25"/>
    <mergeCell ref="J25:M25"/>
  </mergeCells>
  <pageMargins left="0.47" right="0.2" top="0.56999999999999995" bottom="0.21" header="0.5" footer="0.3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opLeftCell="A25" zoomScale="120" zoomScaleNormal="120" workbookViewId="0">
      <selection activeCell="N42" sqref="N42"/>
    </sheetView>
  </sheetViews>
  <sheetFormatPr defaultRowHeight="15" x14ac:dyDescent="0.2"/>
  <cols>
    <col min="1" max="1" width="11" style="11" customWidth="1"/>
    <col min="2" max="12" width="5.5" style="11" customWidth="1"/>
    <col min="13" max="13" width="5.125" style="11" customWidth="1"/>
    <col min="14" max="14" width="3" style="11" customWidth="1"/>
    <col min="15" max="16" width="5.5" style="11" customWidth="1"/>
    <col min="17" max="17" width="3.625" style="2" customWidth="1"/>
    <col min="18" max="18" width="9.875" style="2" hidden="1" customWidth="1"/>
    <col min="19" max="19" width="9" style="2" hidden="1" customWidth="1"/>
    <col min="20" max="20" width="11.5" style="2" hidden="1" customWidth="1"/>
    <col min="21" max="21" width="7" style="2" hidden="1" customWidth="1"/>
    <col min="22" max="22" width="11.5" style="2" hidden="1" customWidth="1"/>
    <col min="23" max="23" width="11" style="2" hidden="1" customWidth="1"/>
    <col min="24" max="24" width="11.5" style="2" hidden="1" customWidth="1"/>
    <col min="25" max="25" width="0" style="2" hidden="1" customWidth="1"/>
    <col min="26" max="16384" width="9" style="2"/>
  </cols>
  <sheetData>
    <row r="1" spans="1:24" ht="22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R1" s="129" t="s">
        <v>67</v>
      </c>
      <c r="S1" s="3" t="s">
        <v>30</v>
      </c>
      <c r="T1" s="4"/>
      <c r="U1" s="3" t="s">
        <v>31</v>
      </c>
      <c r="V1" s="4"/>
      <c r="W1" s="3" t="s">
        <v>32</v>
      </c>
      <c r="X1" s="4"/>
    </row>
    <row r="2" spans="1:24" ht="22.5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R2" s="130"/>
      <c r="S2" s="3" t="s">
        <v>49</v>
      </c>
      <c r="T2" s="4">
        <v>6010</v>
      </c>
      <c r="U2" s="5" t="s">
        <v>60</v>
      </c>
      <c r="V2" s="5" t="s">
        <v>46</v>
      </c>
      <c r="W2" s="5" t="s">
        <v>47</v>
      </c>
      <c r="X2" s="5" t="s">
        <v>16</v>
      </c>
    </row>
    <row r="3" spans="1:24" ht="22.5" x14ac:dyDescent="0.2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R3" s="3" t="s">
        <v>65</v>
      </c>
      <c r="S3" s="6" t="s">
        <v>58</v>
      </c>
      <c r="T3" s="4" t="s">
        <v>50</v>
      </c>
      <c r="U3" s="7">
        <v>1</v>
      </c>
      <c r="V3" s="8"/>
      <c r="W3" s="8"/>
      <c r="X3" s="8"/>
    </row>
    <row r="4" spans="1:24" ht="22.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R4" s="9"/>
      <c r="S4" s="3" t="s">
        <v>16</v>
      </c>
      <c r="T4" s="4" t="s">
        <v>104</v>
      </c>
      <c r="U4" s="7">
        <v>2</v>
      </c>
      <c r="V4" s="8"/>
      <c r="W4" s="8"/>
      <c r="X4" s="8"/>
    </row>
    <row r="5" spans="1:24" ht="22.5" x14ac:dyDescent="0.2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R5" s="9"/>
      <c r="S5" s="6" t="s">
        <v>48</v>
      </c>
      <c r="T5" s="5">
        <f>COUNTA(V3:V7)</f>
        <v>0</v>
      </c>
      <c r="U5" s="7">
        <v>3</v>
      </c>
      <c r="V5" s="8"/>
      <c r="W5" s="8"/>
      <c r="X5" s="8"/>
    </row>
    <row r="6" spans="1:24" ht="19.5" customHeight="1" x14ac:dyDescent="0.2">
      <c r="A6" s="93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1"/>
      <c r="R6" s="3" t="s">
        <v>105</v>
      </c>
      <c r="S6" s="6" t="s">
        <v>103</v>
      </c>
      <c r="T6" s="4">
        <v>2500</v>
      </c>
      <c r="U6" s="7">
        <v>4</v>
      </c>
      <c r="V6" s="8"/>
      <c r="W6" s="8"/>
      <c r="X6" s="8"/>
    </row>
    <row r="7" spans="1:24" s="13" customFormat="1" ht="20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1"/>
      <c r="Q7" s="11"/>
      <c r="R7" s="3" t="s">
        <v>66</v>
      </c>
      <c r="S7" s="12" t="s">
        <v>46</v>
      </c>
      <c r="T7" s="8"/>
      <c r="U7" s="7">
        <v>5</v>
      </c>
      <c r="V7" s="8"/>
      <c r="W7" s="8"/>
      <c r="X7" s="8"/>
    </row>
    <row r="8" spans="1:24" s="13" customFormat="1" ht="20.25" x14ac:dyDescent="0.2">
      <c r="A8" s="10"/>
      <c r="B8" s="10"/>
      <c r="C8" s="10"/>
      <c r="D8" s="10"/>
      <c r="E8" s="10"/>
      <c r="F8" s="10"/>
      <c r="G8" s="10"/>
      <c r="H8" s="10"/>
      <c r="I8" s="10" t="s">
        <v>7</v>
      </c>
      <c r="J8" s="10"/>
      <c r="K8" s="94"/>
      <c r="L8" s="94"/>
      <c r="M8" s="94"/>
      <c r="N8" s="94"/>
      <c r="O8" s="94"/>
      <c r="P8" s="11"/>
      <c r="Q8" s="11"/>
      <c r="R8" s="14"/>
      <c r="S8" s="3" t="s">
        <v>45</v>
      </c>
      <c r="T8" s="15">
        <f>DATE(1957+LEFT($T$2,2),RIGHT($T$2,2),VLOOKUP(RIGHT($T$2,2)*1,$S$11:$U$22,3,FALSE))</f>
        <v>43039</v>
      </c>
      <c r="U8" s="7" t="s">
        <v>106</v>
      </c>
      <c r="V8" s="5" t="s">
        <v>46</v>
      </c>
      <c r="W8" s="5" t="s">
        <v>47</v>
      </c>
      <c r="X8" s="5" t="s">
        <v>16</v>
      </c>
    </row>
    <row r="9" spans="1:24" s="13" customFormat="1" ht="16.5" customHeight="1" x14ac:dyDescent="0.2">
      <c r="A9" s="10"/>
      <c r="B9" s="10"/>
      <c r="C9" s="10"/>
      <c r="D9" s="10"/>
      <c r="E9" s="10"/>
      <c r="F9" s="10"/>
      <c r="G9" s="10"/>
      <c r="H9" s="10"/>
      <c r="I9" s="10" t="s">
        <v>8</v>
      </c>
      <c r="J9" s="10"/>
      <c r="K9" s="95"/>
      <c r="L9" s="95"/>
      <c r="M9" s="95"/>
      <c r="N9" s="95"/>
      <c r="O9" s="95"/>
      <c r="P9" s="11"/>
      <c r="Q9" s="11"/>
      <c r="S9" s="16"/>
      <c r="T9" s="16"/>
      <c r="U9" s="16"/>
      <c r="V9" s="8"/>
      <c r="W9" s="8"/>
      <c r="X9" s="8"/>
    </row>
    <row r="10" spans="1:24" s="13" customFormat="1" ht="20.25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8"/>
      <c r="S10" s="5" t="s">
        <v>22</v>
      </c>
      <c r="T10" s="5" t="s">
        <v>59</v>
      </c>
      <c r="U10" s="5" t="s">
        <v>23</v>
      </c>
      <c r="V10" s="8"/>
      <c r="W10" s="8"/>
      <c r="X10" s="8"/>
    </row>
    <row r="11" spans="1:24" s="13" customFormat="1" ht="20.25" x14ac:dyDescent="0.2">
      <c r="A11" s="10" t="s">
        <v>10</v>
      </c>
      <c r="B11" s="96" t="str">
        <f>$T$1&amp;""</f>
        <v/>
      </c>
      <c r="C11" s="96"/>
      <c r="D11" s="96"/>
      <c r="E11" s="97" t="s">
        <v>11</v>
      </c>
      <c r="F11" s="97"/>
      <c r="G11" s="96" t="str">
        <f>$V$1&amp;""</f>
        <v/>
      </c>
      <c r="H11" s="96"/>
      <c r="I11" s="96"/>
      <c r="J11" s="97" t="s">
        <v>12</v>
      </c>
      <c r="K11" s="97"/>
      <c r="L11" s="99"/>
      <c r="M11" s="99"/>
      <c r="N11" s="99"/>
      <c r="O11" s="99"/>
      <c r="P11" s="11"/>
      <c r="Q11" s="11"/>
      <c r="S11" s="5">
        <v>10</v>
      </c>
      <c r="T11" s="5" t="s">
        <v>9</v>
      </c>
      <c r="U11" s="5">
        <v>31</v>
      </c>
      <c r="V11" s="16"/>
      <c r="W11" s="16"/>
      <c r="X11" s="16"/>
    </row>
    <row r="12" spans="1:24" s="13" customFormat="1" ht="20.25" x14ac:dyDescent="0.2">
      <c r="A12" s="10" t="s">
        <v>53</v>
      </c>
      <c r="B12" s="10"/>
      <c r="C12" s="10"/>
      <c r="D12" s="10"/>
      <c r="E12" s="10"/>
      <c r="F12" s="10"/>
      <c r="G12" s="10"/>
      <c r="H12" s="10" t="s">
        <v>13</v>
      </c>
      <c r="I12" s="10"/>
      <c r="J12" s="10"/>
      <c r="K12" s="10"/>
      <c r="L12" s="10"/>
      <c r="M12" s="10"/>
      <c r="N12" s="10"/>
      <c r="O12" s="10"/>
      <c r="P12" s="11"/>
      <c r="S12" s="5">
        <v>11</v>
      </c>
      <c r="T12" s="5" t="s">
        <v>34</v>
      </c>
      <c r="U12" s="5">
        <v>30</v>
      </c>
      <c r="V12" s="16"/>
      <c r="W12" s="16"/>
      <c r="X12" s="16"/>
    </row>
    <row r="13" spans="1:24" s="13" customFormat="1" ht="20.25" x14ac:dyDescent="0.2">
      <c r="A13" s="10" t="s">
        <v>14</v>
      </c>
      <c r="B13" s="10"/>
      <c r="C13" s="10"/>
      <c r="D13" s="10"/>
      <c r="E13" s="10"/>
      <c r="F13" s="10"/>
      <c r="G13" s="19" t="str">
        <f>IF($T$7&lt;&gt;"",DATEDIF($T$7,$T$8+1,"y"),"")</f>
        <v/>
      </c>
      <c r="H13" s="10" t="s">
        <v>15</v>
      </c>
      <c r="I13" s="25" t="str">
        <f>IF($T$7&lt;&gt;"",DATEDIF($T$7,$T$8+1,"ym"),"")</f>
        <v/>
      </c>
      <c r="J13" s="10" t="s">
        <v>22</v>
      </c>
      <c r="K13" s="25" t="str">
        <f>IF($T$7&lt;&gt;"",DATEDIF($T$7,$T$8+1,"md"),"")</f>
        <v/>
      </c>
      <c r="L13" s="10" t="s">
        <v>33</v>
      </c>
      <c r="M13" s="10"/>
      <c r="P13" s="10"/>
      <c r="S13" s="5">
        <v>12</v>
      </c>
      <c r="T13" s="5" t="s">
        <v>35</v>
      </c>
      <c r="U13" s="5">
        <v>31</v>
      </c>
      <c r="V13" s="16"/>
      <c r="W13" s="16"/>
      <c r="X13" s="16"/>
    </row>
    <row r="14" spans="1:24" s="13" customFormat="1" ht="20.25" x14ac:dyDescent="0.2">
      <c r="A14" s="10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S14" s="5">
        <v>1</v>
      </c>
      <c r="T14" s="5" t="s">
        <v>36</v>
      </c>
      <c r="U14" s="5">
        <v>31</v>
      </c>
      <c r="V14" s="16"/>
      <c r="W14" s="16"/>
      <c r="X14" s="16"/>
    </row>
    <row r="15" spans="1:24" s="13" customFormat="1" ht="20.25" x14ac:dyDescent="0.2">
      <c r="A15" s="10" t="s">
        <v>63</v>
      </c>
      <c r="B15" s="10"/>
      <c r="C15" s="10"/>
      <c r="D15" s="10"/>
      <c r="E15" s="10"/>
      <c r="F15" s="10"/>
      <c r="G15" s="10"/>
      <c r="H15" s="19" t="str">
        <f>IF($K16="","",DATEDIF($K16,$T7-1,"y"))</f>
        <v/>
      </c>
      <c r="I15" s="10" t="s">
        <v>21</v>
      </c>
      <c r="J15" s="19" t="str">
        <f>IF($K16="","",DATEDIF($K16,$T7-1,"ym"))</f>
        <v/>
      </c>
      <c r="K15" s="10" t="s">
        <v>64</v>
      </c>
      <c r="L15" s="10"/>
      <c r="M15" s="10"/>
      <c r="N15" s="10"/>
      <c r="O15" s="10"/>
      <c r="P15" s="10"/>
      <c r="S15" s="5">
        <v>2</v>
      </c>
      <c r="T15" s="5" t="s">
        <v>37</v>
      </c>
      <c r="U15" s="5">
        <v>28</v>
      </c>
      <c r="V15" s="16"/>
      <c r="W15" s="16"/>
      <c r="X15" s="16"/>
    </row>
    <row r="16" spans="1:24" s="13" customFormat="1" ht="20.25" x14ac:dyDescent="0.2">
      <c r="A16" s="20" t="s">
        <v>62</v>
      </c>
      <c r="B16" s="94" t="str">
        <f>IF($V$9&lt;&gt;"",$W$9,"รพศ./รพท.")</f>
        <v>รพศ./รพท.</v>
      </c>
      <c r="C16" s="94"/>
      <c r="D16" s="94"/>
      <c r="E16" s="94"/>
      <c r="F16" s="10" t="s">
        <v>16</v>
      </c>
      <c r="G16" s="100" t="str">
        <f>IF($V$9&lt;&gt;"",$X$9,"")</f>
        <v/>
      </c>
      <c r="H16" s="100"/>
      <c r="I16" s="100"/>
      <c r="J16" s="10" t="s">
        <v>61</v>
      </c>
      <c r="K16" s="101" t="str">
        <f>IF($V$9&lt;&gt;"",$V$9,"")</f>
        <v/>
      </c>
      <c r="L16" s="101"/>
      <c r="M16" s="10" t="s">
        <v>19</v>
      </c>
      <c r="O16" s="101" t="str">
        <f>IF($V$10&lt;&gt;"",$V$10-1,IF($V9&lt;&gt;"",$T$7-1,""))</f>
        <v/>
      </c>
      <c r="P16" s="101"/>
      <c r="S16" s="5">
        <v>3</v>
      </c>
      <c r="T16" s="5" t="s">
        <v>38</v>
      </c>
      <c r="U16" s="5">
        <v>31</v>
      </c>
      <c r="V16" s="16"/>
      <c r="W16" s="16"/>
      <c r="X16" s="16"/>
    </row>
    <row r="17" spans="1:24" s="13" customFormat="1" ht="20.25" x14ac:dyDescent="0.2">
      <c r="A17" s="20" t="s">
        <v>62</v>
      </c>
      <c r="B17" s="102" t="str">
        <f>IF($V$10&lt;&gt;"",$W$10,"รพศ./รพท.")</f>
        <v>รพศ./รพท.</v>
      </c>
      <c r="C17" s="102"/>
      <c r="D17" s="102"/>
      <c r="E17" s="102"/>
      <c r="F17" s="10" t="s">
        <v>16</v>
      </c>
      <c r="G17" s="100" t="str">
        <f>IF($V$10&lt;&gt;"",$X$10,"")</f>
        <v/>
      </c>
      <c r="H17" s="100"/>
      <c r="I17" s="100"/>
      <c r="J17" s="10" t="s">
        <v>61</v>
      </c>
      <c r="K17" s="101" t="str">
        <f>IF($V$10&lt;&gt;"",$V$10,"")</f>
        <v/>
      </c>
      <c r="L17" s="101"/>
      <c r="M17" s="10" t="s">
        <v>19</v>
      </c>
      <c r="O17" s="101" t="str">
        <f>IF($V10&lt;&gt;"",$T$7-1,"")</f>
        <v/>
      </c>
      <c r="P17" s="101"/>
      <c r="S17" s="5">
        <v>4</v>
      </c>
      <c r="T17" s="5" t="s">
        <v>39</v>
      </c>
      <c r="U17" s="5">
        <v>30</v>
      </c>
      <c r="V17" s="16"/>
      <c r="W17" s="16"/>
      <c r="X17" s="16"/>
    </row>
    <row r="18" spans="1:24" s="13" customFormat="1" ht="20.25" x14ac:dyDescent="0.2">
      <c r="A18" s="10" t="s">
        <v>51</v>
      </c>
      <c r="B18" s="94"/>
      <c r="C18" s="94"/>
      <c r="D18" s="94"/>
      <c r="E18" s="19"/>
      <c r="F18" s="10" t="s">
        <v>16</v>
      </c>
      <c r="G18" s="98"/>
      <c r="H18" s="98"/>
      <c r="I18" s="98"/>
      <c r="J18" s="10"/>
      <c r="K18" s="21" t="s">
        <v>17</v>
      </c>
      <c r="L18" s="99"/>
      <c r="M18" s="99"/>
      <c r="N18" s="99"/>
      <c r="O18" s="99"/>
      <c r="P18" s="99"/>
      <c r="S18" s="5">
        <v>5</v>
      </c>
      <c r="T18" s="5" t="s">
        <v>40</v>
      </c>
      <c r="U18" s="5">
        <v>31</v>
      </c>
      <c r="V18" s="16"/>
      <c r="W18" s="16"/>
      <c r="X18" s="16"/>
    </row>
    <row r="19" spans="1:24" s="13" customFormat="1" ht="20.25" x14ac:dyDescent="0.2">
      <c r="A19" s="10" t="s">
        <v>18</v>
      </c>
      <c r="B19" s="101" t="str">
        <f>IF($T$7&lt;&gt;"",$T$7,"")</f>
        <v/>
      </c>
      <c r="C19" s="101"/>
      <c r="D19" s="10" t="s">
        <v>19</v>
      </c>
      <c r="E19" s="101" t="str">
        <f>IF($T$7&lt;&gt;"",IF(V3&lt;&gt;"",V3-1,$T$8),"")</f>
        <v/>
      </c>
      <c r="F19" s="101"/>
      <c r="G19" s="10" t="s">
        <v>20</v>
      </c>
      <c r="H19" s="19" t="str">
        <f>IF(OR($B19="",$E19=""),"",DATEDIF($B19,$E19+1,"y"))</f>
        <v/>
      </c>
      <c r="I19" s="10" t="s">
        <v>21</v>
      </c>
      <c r="J19" s="25" t="str">
        <f>IF(OR($B19="",$E19=""),"",DATEDIF($B19,$E19+1,"ym"))</f>
        <v/>
      </c>
      <c r="K19" s="10" t="s">
        <v>22</v>
      </c>
      <c r="L19" s="25" t="str">
        <f>IF(OR($B19="",$E19=""),"",DATEDIF($B19,$E19+1,"md"))</f>
        <v/>
      </c>
      <c r="M19" s="22"/>
      <c r="N19" s="10" t="s">
        <v>23</v>
      </c>
      <c r="O19" s="10"/>
      <c r="S19" s="5">
        <v>6</v>
      </c>
      <c r="T19" s="5" t="s">
        <v>41</v>
      </c>
      <c r="U19" s="5">
        <v>30</v>
      </c>
      <c r="V19" s="16"/>
      <c r="W19" s="16"/>
      <c r="X19" s="16"/>
    </row>
    <row r="20" spans="1:24" s="13" customFormat="1" ht="20.25" x14ac:dyDescent="0.2">
      <c r="A20" s="10" t="s">
        <v>52</v>
      </c>
      <c r="B20" s="94" t="str">
        <f>IF($V$3&lt;&gt;"",$W$3,"")</f>
        <v/>
      </c>
      <c r="C20" s="94"/>
      <c r="D20" s="94"/>
      <c r="E20" s="19"/>
      <c r="F20" s="10" t="s">
        <v>16</v>
      </c>
      <c r="G20" s="98" t="str">
        <f>IF($V$3&lt;&gt;"",$X$3,"")</f>
        <v/>
      </c>
      <c r="H20" s="98"/>
      <c r="I20" s="98"/>
      <c r="J20" s="10"/>
      <c r="K20" s="21" t="s">
        <v>17</v>
      </c>
      <c r="L20" s="99"/>
      <c r="M20" s="99"/>
      <c r="N20" s="99"/>
      <c r="O20" s="99"/>
      <c r="P20" s="99"/>
      <c r="S20" s="5">
        <v>7</v>
      </c>
      <c r="T20" s="5" t="s">
        <v>42</v>
      </c>
      <c r="U20" s="5">
        <v>31</v>
      </c>
      <c r="V20" s="16"/>
      <c r="W20" s="16"/>
      <c r="X20" s="16"/>
    </row>
    <row r="21" spans="1:24" s="13" customFormat="1" ht="20.25" x14ac:dyDescent="0.2">
      <c r="A21" s="10" t="s">
        <v>18</v>
      </c>
      <c r="B21" s="101" t="str">
        <f>IF($V$3&lt;&gt;"",$V$3,"")</f>
        <v/>
      </c>
      <c r="C21" s="101"/>
      <c r="D21" s="10" t="s">
        <v>19</v>
      </c>
      <c r="E21" s="101" t="str">
        <f>IF($V$4&lt;&gt;"",$V$4-1,IF($V$3&lt;&gt;"",$T$8,""))</f>
        <v/>
      </c>
      <c r="F21" s="101"/>
      <c r="G21" s="10" t="s">
        <v>20</v>
      </c>
      <c r="H21" s="25" t="str">
        <f>IF(OR($B21="",$E21=""),"",DATEDIF($B21,$E21+1,"y"))</f>
        <v/>
      </c>
      <c r="I21" s="10" t="s">
        <v>21</v>
      </c>
      <c r="J21" s="25" t="str">
        <f>IF(OR($B21="",$E21=""),"",DATEDIF($B21,$E21+1,"ym"))</f>
        <v/>
      </c>
      <c r="K21" s="10" t="s">
        <v>22</v>
      </c>
      <c r="L21" s="25" t="str">
        <f>IF(OR($B21="",$E21=""),"",DATEDIF($B21,$E21+1,"md"))</f>
        <v/>
      </c>
      <c r="M21" s="22"/>
      <c r="N21" s="10" t="s">
        <v>23</v>
      </c>
      <c r="O21" s="10"/>
      <c r="S21" s="5">
        <v>8</v>
      </c>
      <c r="T21" s="5" t="s">
        <v>43</v>
      </c>
      <c r="U21" s="5">
        <v>31</v>
      </c>
      <c r="V21" s="16"/>
      <c r="W21" s="16"/>
      <c r="X21" s="16"/>
    </row>
    <row r="22" spans="1:24" s="13" customFormat="1" ht="20.25" x14ac:dyDescent="0.2">
      <c r="A22" s="10" t="s">
        <v>54</v>
      </c>
      <c r="B22" s="94" t="str">
        <f>IF($V$4&lt;&gt;"",$W$4,"")</f>
        <v/>
      </c>
      <c r="C22" s="94"/>
      <c r="D22" s="94"/>
      <c r="E22" s="19"/>
      <c r="F22" s="10" t="s">
        <v>16</v>
      </c>
      <c r="G22" s="98" t="str">
        <f>IF($V$4&lt;&gt;"",$X$4,"")</f>
        <v/>
      </c>
      <c r="H22" s="98"/>
      <c r="I22" s="98"/>
      <c r="J22" s="10"/>
      <c r="K22" s="21" t="s">
        <v>17</v>
      </c>
      <c r="L22" s="99"/>
      <c r="M22" s="99"/>
      <c r="N22" s="99"/>
      <c r="O22" s="99"/>
      <c r="P22" s="99"/>
      <c r="S22" s="5">
        <v>9</v>
      </c>
      <c r="T22" s="5" t="s">
        <v>44</v>
      </c>
      <c r="U22" s="5">
        <v>30</v>
      </c>
      <c r="V22" s="16"/>
      <c r="W22" s="16"/>
      <c r="X22" s="16"/>
    </row>
    <row r="23" spans="1:24" s="13" customFormat="1" ht="20.25" x14ac:dyDescent="0.2">
      <c r="A23" s="10" t="s">
        <v>18</v>
      </c>
      <c r="B23" s="101" t="str">
        <f>IF($V$4&lt;&gt;"",$V$4,"")</f>
        <v/>
      </c>
      <c r="C23" s="101"/>
      <c r="D23" s="10" t="s">
        <v>19</v>
      </c>
      <c r="E23" s="101" t="str">
        <f>IF($V$5&lt;&gt;"",$V$5-1,IF($V$4&lt;&gt;"",$T$8,""))</f>
        <v/>
      </c>
      <c r="F23" s="101"/>
      <c r="G23" s="10" t="s">
        <v>20</v>
      </c>
      <c r="H23" s="25" t="str">
        <f>IF(OR($B23="",$E23=""),"",DATEDIF($B23,$E23+1,"y"))</f>
        <v/>
      </c>
      <c r="I23" s="10" t="s">
        <v>21</v>
      </c>
      <c r="J23" s="25" t="str">
        <f>IF(OR($B23="",$E23=""),"",DATEDIF($B23,$E23+1,"ym"))</f>
        <v/>
      </c>
      <c r="K23" s="10" t="s">
        <v>22</v>
      </c>
      <c r="L23" s="25" t="str">
        <f>IF(OR($B23="",$E23=""),"",DATEDIF($B23,$E23+1,"md"))</f>
        <v/>
      </c>
      <c r="M23" s="22"/>
      <c r="N23" s="10" t="s">
        <v>23</v>
      </c>
      <c r="O23" s="10"/>
    </row>
    <row r="24" spans="1:24" s="13" customFormat="1" ht="20.25" x14ac:dyDescent="0.2">
      <c r="A24" s="10" t="s">
        <v>55</v>
      </c>
      <c r="B24" s="94" t="str">
        <f>IF($V$5&lt;&gt;"",$W$5,"")</f>
        <v/>
      </c>
      <c r="C24" s="94"/>
      <c r="D24" s="94"/>
      <c r="E24" s="19"/>
      <c r="F24" s="10" t="s">
        <v>16</v>
      </c>
      <c r="G24" s="98" t="str">
        <f>IF($V$5&lt;&gt;"",$X$5,"")</f>
        <v/>
      </c>
      <c r="H24" s="98"/>
      <c r="I24" s="98"/>
      <c r="J24" s="10"/>
      <c r="K24" s="21" t="s">
        <v>17</v>
      </c>
      <c r="L24" s="99"/>
      <c r="M24" s="99"/>
      <c r="N24" s="99"/>
      <c r="O24" s="99"/>
      <c r="P24" s="99"/>
    </row>
    <row r="25" spans="1:24" s="13" customFormat="1" ht="20.25" x14ac:dyDescent="0.2">
      <c r="A25" s="10" t="s">
        <v>18</v>
      </c>
      <c r="B25" s="101" t="str">
        <f>IF($V$5&lt;&gt;"",$V$5,"")</f>
        <v/>
      </c>
      <c r="C25" s="101"/>
      <c r="D25" s="10" t="s">
        <v>19</v>
      </c>
      <c r="E25" s="101" t="str">
        <f>IF($V$6&lt;&gt;"",$V$6-1,IF($V$7&lt;&gt;"",$T$8,""))</f>
        <v/>
      </c>
      <c r="F25" s="101"/>
      <c r="G25" s="10" t="s">
        <v>20</v>
      </c>
      <c r="H25" s="25" t="str">
        <f>IF(OR($B25="",$E25=""),"",DATEDIF($B25,$E25+1,"y"))</f>
        <v/>
      </c>
      <c r="I25" s="10" t="s">
        <v>21</v>
      </c>
      <c r="J25" s="25" t="str">
        <f>IF(OR($B25="",$E25=""),"",DATEDIF($B25,$E25+1,"ym"))</f>
        <v/>
      </c>
      <c r="K25" s="10" t="s">
        <v>22</v>
      </c>
      <c r="L25" s="25" t="str">
        <f>IF(OR($B25="",$E25=""),"",DATEDIF($B25,$E25+1,"md"))</f>
        <v/>
      </c>
      <c r="M25" s="22"/>
      <c r="N25" s="10" t="s">
        <v>23</v>
      </c>
      <c r="O25" s="10"/>
    </row>
    <row r="26" spans="1:24" s="13" customFormat="1" ht="20.25" x14ac:dyDescent="0.2">
      <c r="A26" s="10" t="s">
        <v>56</v>
      </c>
      <c r="B26" s="94" t="str">
        <f>IF($V$6&lt;&gt;"",$W$6,"")</f>
        <v/>
      </c>
      <c r="C26" s="94"/>
      <c r="D26" s="94"/>
      <c r="E26" s="19"/>
      <c r="F26" s="10" t="s">
        <v>16</v>
      </c>
      <c r="G26" s="98" t="str">
        <f>IF($V$6&lt;&gt;"",$X$6,"")</f>
        <v/>
      </c>
      <c r="H26" s="98"/>
      <c r="I26" s="98"/>
      <c r="J26" s="10"/>
      <c r="K26" s="21" t="s">
        <v>17</v>
      </c>
      <c r="L26" s="99"/>
      <c r="M26" s="99"/>
      <c r="N26" s="99"/>
      <c r="O26" s="99"/>
      <c r="P26" s="99"/>
    </row>
    <row r="27" spans="1:24" s="13" customFormat="1" ht="20.25" x14ac:dyDescent="0.2">
      <c r="A27" s="10" t="s">
        <v>18</v>
      </c>
      <c r="B27" s="101" t="str">
        <f>IF($V$6&lt;&gt;"",$V$6,"")</f>
        <v/>
      </c>
      <c r="C27" s="101"/>
      <c r="D27" s="10" t="s">
        <v>19</v>
      </c>
      <c r="E27" s="101" t="str">
        <f>IF($V$7&lt;&gt;"",$V$7-1,IF($V$6&lt;&gt;"",$T$8,""))</f>
        <v/>
      </c>
      <c r="F27" s="101"/>
      <c r="G27" s="10" t="s">
        <v>20</v>
      </c>
      <c r="H27" s="25" t="str">
        <f>IF(OR($B27="",$E27=""),"",DATEDIF($B27,$E27+1,"y"))</f>
        <v/>
      </c>
      <c r="I27" s="10" t="s">
        <v>21</v>
      </c>
      <c r="J27" s="25" t="str">
        <f>IF(OR($B27="",$E27=""),"",DATEDIF($B27,$E27+1,"ym"))</f>
        <v/>
      </c>
      <c r="K27" s="10" t="s">
        <v>22</v>
      </c>
      <c r="L27" s="25" t="str">
        <f>IF(OR($B27="",$E27=""),"",DATEDIF($B27,$E27+1,"md"))</f>
        <v/>
      </c>
      <c r="M27" s="22"/>
      <c r="N27" s="10" t="s">
        <v>23</v>
      </c>
      <c r="O27" s="10"/>
    </row>
    <row r="28" spans="1:24" s="13" customFormat="1" ht="20.25" x14ac:dyDescent="0.2">
      <c r="A28" s="10" t="s">
        <v>57</v>
      </c>
      <c r="B28" s="94" t="str">
        <f>IF($V$7&lt;&gt;"",$W$7,"")</f>
        <v/>
      </c>
      <c r="C28" s="94"/>
      <c r="D28" s="94"/>
      <c r="E28" s="19"/>
      <c r="F28" s="10" t="s">
        <v>16</v>
      </c>
      <c r="G28" s="98" t="str">
        <f>IF($V$7&lt;&gt;"",$X$7,"")</f>
        <v/>
      </c>
      <c r="H28" s="98"/>
      <c r="I28" s="98"/>
      <c r="J28" s="10"/>
      <c r="K28" s="21" t="s">
        <v>17</v>
      </c>
      <c r="L28" s="99"/>
      <c r="M28" s="99"/>
      <c r="N28" s="99"/>
      <c r="O28" s="99"/>
      <c r="P28" s="99"/>
    </row>
    <row r="29" spans="1:24" s="13" customFormat="1" ht="20.25" x14ac:dyDescent="0.2">
      <c r="A29" s="10" t="s">
        <v>18</v>
      </c>
      <c r="B29" s="101" t="str">
        <f>IF($V$7&lt;&gt;"",$V$7,"")</f>
        <v/>
      </c>
      <c r="C29" s="101"/>
      <c r="D29" s="10" t="s">
        <v>19</v>
      </c>
      <c r="E29" s="101" t="str">
        <f>IF($V$7&lt;&gt;"",$T$8,"")</f>
        <v/>
      </c>
      <c r="F29" s="101"/>
      <c r="G29" s="10" t="s">
        <v>20</v>
      </c>
      <c r="H29" s="25" t="str">
        <f>IF(OR($B29="",$E29=""),"",DATEDIF($B29,$E29+1,"y"))</f>
        <v/>
      </c>
      <c r="I29" s="10" t="s">
        <v>21</v>
      </c>
      <c r="J29" s="25" t="str">
        <f>IF(OR($B29="",$E29=""),"",DATEDIF($B29,$E29+1,"ym"))</f>
        <v/>
      </c>
      <c r="K29" s="10" t="s">
        <v>22</v>
      </c>
      <c r="L29" s="25" t="str">
        <f>IF(OR($B29="",$E29=""),"",DATEDIF($B29,$E29+1,"md"))</f>
        <v/>
      </c>
      <c r="M29" s="22"/>
      <c r="N29" s="10" t="s">
        <v>23</v>
      </c>
      <c r="O29" s="10"/>
    </row>
    <row r="30" spans="1:24" s="13" customFormat="1" ht="18" customHeight="1" x14ac:dyDescent="0.2">
      <c r="A30" s="10" t="s">
        <v>24</v>
      </c>
      <c r="B30" s="19" t="str">
        <f>IF($T$7&lt;&gt;"",DATEDIF($T$7,$T$8+1,"y"),"")</f>
        <v/>
      </c>
      <c r="C30" s="10" t="s">
        <v>15</v>
      </c>
      <c r="D30" s="19" t="str">
        <f>IF($T$7&lt;&gt;"",DATEDIF($T$7,$T$8+1,"ym"),"")</f>
        <v/>
      </c>
      <c r="E30" s="10" t="s">
        <v>22</v>
      </c>
      <c r="F30" s="19" t="str">
        <f>IF($T$7&lt;&gt;"",DATEDIF($T$7,$T$8+1,"md"),"")</f>
        <v/>
      </c>
      <c r="G30" s="10" t="s">
        <v>23</v>
      </c>
      <c r="I30" s="10"/>
      <c r="J30" s="10"/>
      <c r="K30" s="10"/>
      <c r="L30" s="10"/>
      <c r="M30" s="10"/>
      <c r="N30" s="10"/>
      <c r="O30" s="10"/>
    </row>
    <row r="31" spans="1:24" s="13" customFormat="1" ht="20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4" s="13" customFormat="1" ht="18" customHeight="1" x14ac:dyDescent="0.2">
      <c r="A32" s="10"/>
      <c r="B32" s="10"/>
      <c r="C32" s="10" t="s">
        <v>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7" s="13" customFormat="1" ht="20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13" customFormat="1" ht="20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7" s="13" customFormat="1" ht="20.25" x14ac:dyDescent="0.2">
      <c r="A35" s="10"/>
      <c r="B35" s="10"/>
      <c r="C35" s="10"/>
      <c r="D35" s="103" t="str">
        <f>"(  "&amp;IF(T1&lt;&gt;"",T1,"                                     ")&amp;"  "&amp;V1&amp;"  )"</f>
        <v>(                                           )</v>
      </c>
      <c r="E35" s="103"/>
      <c r="F35" s="103"/>
      <c r="G35" s="103"/>
      <c r="H35" s="103"/>
      <c r="I35" s="103"/>
      <c r="J35" s="10"/>
    </row>
    <row r="36" spans="1:17" s="13" customFormat="1" ht="18" customHeight="1" x14ac:dyDescent="0.2">
      <c r="A36" s="10"/>
      <c r="B36" s="10"/>
      <c r="C36" s="10"/>
      <c r="D36" s="103" t="str">
        <f>"   ตำแหน่ง  "&amp;IF(X1&lt;&gt;"",X1,"                                 ")&amp;"   "</f>
        <v xml:space="preserve">   ตำแหน่ง                                      </v>
      </c>
      <c r="E36" s="103"/>
      <c r="F36" s="103"/>
      <c r="G36" s="103"/>
      <c r="H36" s="103"/>
      <c r="I36" s="103"/>
      <c r="J36" s="18"/>
      <c r="L36" s="92" t="s">
        <v>126</v>
      </c>
      <c r="M36" s="19"/>
      <c r="N36" s="19"/>
      <c r="O36" s="19"/>
      <c r="P36" s="19"/>
      <c r="Q36" s="29"/>
    </row>
    <row r="37" spans="1:17" s="13" customFormat="1" ht="20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L37" s="10"/>
      <c r="M37" s="10"/>
      <c r="N37" s="29" t="s">
        <v>125</v>
      </c>
      <c r="O37" s="29"/>
      <c r="P37" s="29"/>
      <c r="Q37" s="29"/>
    </row>
    <row r="38" spans="1:17" s="13" customFormat="1" ht="20.25" x14ac:dyDescent="0.2">
      <c r="A38" s="10" t="s">
        <v>27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29" t="s">
        <v>25</v>
      </c>
      <c r="O38" s="29"/>
      <c r="P38" s="29"/>
      <c r="Q38" s="29"/>
    </row>
    <row r="39" spans="1:17" s="13" customFormat="1" ht="20.25" x14ac:dyDescent="0.2">
      <c r="A39" s="10" t="s">
        <v>27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29" t="s">
        <v>26</v>
      </c>
      <c r="O39" s="29"/>
      <c r="P39" s="29"/>
      <c r="Q39" s="29"/>
    </row>
    <row r="40" spans="1:17" s="13" customFormat="1" ht="20.25" x14ac:dyDescent="0.2">
      <c r="A40" s="10" t="s">
        <v>27</v>
      </c>
      <c r="B40" s="10"/>
      <c r="C40" s="10"/>
      <c r="D40" s="10"/>
      <c r="E40" s="10"/>
      <c r="F40" s="10"/>
      <c r="G40" s="10"/>
      <c r="H40" s="10"/>
      <c r="I40" s="10"/>
      <c r="J40" s="10"/>
      <c r="K40" s="26"/>
      <c r="L40" s="26"/>
      <c r="M40" s="26"/>
      <c r="N40" s="27" t="s">
        <v>28</v>
      </c>
      <c r="O40" s="27"/>
      <c r="P40" s="27"/>
      <c r="Q40" s="27"/>
    </row>
    <row r="41" spans="1:17" s="13" customFormat="1" ht="20.25" x14ac:dyDescent="0.2">
      <c r="A41" s="10" t="s">
        <v>27</v>
      </c>
      <c r="B41" s="10"/>
      <c r="C41" s="10"/>
      <c r="D41" s="10"/>
      <c r="E41" s="10"/>
      <c r="F41" s="10"/>
      <c r="G41" s="10"/>
      <c r="H41" s="10"/>
      <c r="I41" s="10"/>
      <c r="J41" s="10"/>
      <c r="K41" s="26"/>
      <c r="L41" s="26"/>
      <c r="M41" s="26"/>
      <c r="N41" s="27" t="s">
        <v>29</v>
      </c>
      <c r="O41" s="27"/>
      <c r="P41" s="27"/>
      <c r="Q41" s="27"/>
    </row>
    <row r="42" spans="1:17" s="13" customFormat="1" ht="20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s="13" customFormat="1" ht="20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7" s="13" customFormat="1" ht="20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7" s="13" customFormat="1" ht="20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7" s="13" customFormat="1" ht="20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7" s="13" customFormat="1" ht="20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7" s="13" customFormat="1" ht="20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3" customFormat="1" ht="20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s="13" customFormat="1" ht="20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ht="20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s="13" customFormat="1" ht="20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s="13" customFormat="1" ht="20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3" customFormat="1" ht="20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13" customFormat="1" ht="20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3" customFormat="1" ht="20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ht="20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13" customFormat="1" ht="20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13" customFormat="1" ht="20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13" customFormat="1" ht="20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13" customFormat="1" ht="20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13" customFormat="1" ht="20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ht="20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13" customFormat="1" ht="20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13" customFormat="1" ht="20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13" customFormat="1" ht="20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13" customFormat="1" ht="20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13" customFormat="1" ht="20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ht="20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13" customFormat="1" ht="20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13" customFormat="1" ht="20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13" customFormat="1" ht="20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13" customFormat="1" ht="20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13" customFormat="1" ht="20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ht="20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13" customFormat="1" ht="20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13" customFormat="1" ht="20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13" customFormat="1" ht="20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13" customFormat="1" ht="20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13" customFormat="1" ht="20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24" s="13" customFormat="1" ht="20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24" s="13" customFormat="1" ht="20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24" s="13" customFormat="1" ht="20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24" s="13" customFormat="1" ht="20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24" s="13" customFormat="1" ht="20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24" s="13" customFormat="1" ht="20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24" s="13" customFormat="1" ht="20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24" s="13" customFormat="1" ht="20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24" s="13" customFormat="1" ht="20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24" s="13" customFormat="1" ht="20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24" s="24" customFormat="1" ht="22.5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R91" s="13"/>
      <c r="S91" s="13"/>
      <c r="T91" s="13"/>
      <c r="U91" s="13"/>
      <c r="V91" s="13"/>
      <c r="W91" s="13"/>
      <c r="X91" s="13"/>
    </row>
    <row r="92" spans="1:24" s="24" customFormat="1" ht="22.5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R92" s="13"/>
      <c r="S92" s="13"/>
      <c r="T92" s="13"/>
      <c r="U92" s="13"/>
    </row>
    <row r="93" spans="1:24" s="24" customFormat="1" ht="22.5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R93" s="13"/>
      <c r="S93" s="13"/>
      <c r="T93" s="13"/>
      <c r="U93" s="13"/>
    </row>
    <row r="94" spans="1:24" s="24" customFormat="1" ht="22.5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S94" s="13"/>
      <c r="T94" s="13"/>
      <c r="U94" s="13"/>
    </row>
    <row r="95" spans="1:24" s="24" customFormat="1" ht="22.5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1:24" s="24" customFormat="1" ht="22.5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</row>
    <row r="97" spans="1:24" s="24" customFormat="1" ht="22.5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spans="1:24" ht="22.5" x14ac:dyDescent="0.2">
      <c r="R98" s="24"/>
      <c r="S98" s="24"/>
      <c r="T98" s="24"/>
      <c r="U98" s="24"/>
      <c r="V98" s="24"/>
      <c r="W98" s="24"/>
      <c r="X98" s="24"/>
    </row>
    <row r="99" spans="1:24" ht="22.5" x14ac:dyDescent="0.2">
      <c r="R99" s="24"/>
      <c r="S99" s="24"/>
      <c r="T99" s="24"/>
      <c r="U99" s="24"/>
    </row>
    <row r="100" spans="1:24" ht="22.5" x14ac:dyDescent="0.2">
      <c r="R100" s="24"/>
      <c r="S100" s="24"/>
      <c r="T100" s="24"/>
      <c r="U100" s="24"/>
    </row>
    <row r="101" spans="1:24" ht="22.5" x14ac:dyDescent="0.2">
      <c r="S101" s="24"/>
      <c r="T101" s="24"/>
      <c r="U101" s="24"/>
    </row>
  </sheetData>
  <mergeCells count="53">
    <mergeCell ref="A1:P1"/>
    <mergeCell ref="A2:P2"/>
    <mergeCell ref="A3:P3"/>
    <mergeCell ref="A5:P5"/>
    <mergeCell ref="A6:P6"/>
    <mergeCell ref="K8:O8"/>
    <mergeCell ref="K9:O9"/>
    <mergeCell ref="B11:D11"/>
    <mergeCell ref="E11:F11"/>
    <mergeCell ref="G11:I11"/>
    <mergeCell ref="J11:K11"/>
    <mergeCell ref="L11:O11"/>
    <mergeCell ref="B20:D20"/>
    <mergeCell ref="G20:I20"/>
    <mergeCell ref="L20:P20"/>
    <mergeCell ref="B16:E16"/>
    <mergeCell ref="G16:I16"/>
    <mergeCell ref="K16:L16"/>
    <mergeCell ref="O16:P16"/>
    <mergeCell ref="B17:E17"/>
    <mergeCell ref="G17:I17"/>
    <mergeCell ref="K17:L17"/>
    <mergeCell ref="O17:P17"/>
    <mergeCell ref="B18:D18"/>
    <mergeCell ref="G18:I18"/>
    <mergeCell ref="L18:P18"/>
    <mergeCell ref="B19:C19"/>
    <mergeCell ref="E19:F19"/>
    <mergeCell ref="G26:I26"/>
    <mergeCell ref="L26:P26"/>
    <mergeCell ref="B21:C21"/>
    <mergeCell ref="E21:F21"/>
    <mergeCell ref="B22:D22"/>
    <mergeCell ref="G22:I22"/>
    <mergeCell ref="L22:P22"/>
    <mergeCell ref="B23:C23"/>
    <mergeCell ref="E23:F23"/>
    <mergeCell ref="D35:I35"/>
    <mergeCell ref="D36:I36"/>
    <mergeCell ref="R1:R2"/>
    <mergeCell ref="B27:C27"/>
    <mergeCell ref="E27:F27"/>
    <mergeCell ref="B28:D28"/>
    <mergeCell ref="G28:I28"/>
    <mergeCell ref="L28:P28"/>
    <mergeCell ref="B29:C29"/>
    <mergeCell ref="E29:F29"/>
    <mergeCell ref="B24:D24"/>
    <mergeCell ref="G24:I24"/>
    <mergeCell ref="L24:P24"/>
    <mergeCell ref="B25:C25"/>
    <mergeCell ref="E25:F25"/>
    <mergeCell ref="B26:D26"/>
  </mergeCells>
  <printOptions horizontalCentered="1"/>
  <pageMargins left="0.53" right="0" top="0" bottom="0" header="0.31496062992125984" footer="0.31496062992125984"/>
  <pageSetup paperSize="9" scale="9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opLeftCell="A25" zoomScale="120" zoomScaleNormal="120" workbookViewId="0">
      <selection activeCell="T1" sqref="T1"/>
    </sheetView>
  </sheetViews>
  <sheetFormatPr defaultRowHeight="15" x14ac:dyDescent="0.2"/>
  <cols>
    <col min="1" max="1" width="11.375" style="11" customWidth="1"/>
    <col min="2" max="12" width="5.5" style="11" customWidth="1"/>
    <col min="13" max="13" width="5.125" style="11" customWidth="1"/>
    <col min="14" max="14" width="3" style="11" customWidth="1"/>
    <col min="15" max="16" width="5.5" style="11" customWidth="1"/>
    <col min="17" max="17" width="3.625" style="2" customWidth="1"/>
    <col min="18" max="18" width="9.875" style="2" customWidth="1"/>
    <col min="19" max="19" width="9" style="2" bestFit="1" customWidth="1"/>
    <col min="20" max="20" width="11.5" style="2" customWidth="1"/>
    <col min="21" max="21" width="7" style="2" bestFit="1" customWidth="1"/>
    <col min="22" max="22" width="11.5" style="2" customWidth="1"/>
    <col min="23" max="23" width="11" style="2" customWidth="1"/>
    <col min="24" max="24" width="13.25" style="2" customWidth="1"/>
    <col min="25" max="25" width="9" style="2"/>
    <col min="26" max="26" width="15.25" style="2" customWidth="1"/>
    <col min="27" max="16384" width="9" style="2"/>
  </cols>
  <sheetData>
    <row r="1" spans="1:26" ht="22.5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R1" s="129" t="s">
        <v>67</v>
      </c>
      <c r="S1" s="3" t="s">
        <v>30</v>
      </c>
      <c r="T1" s="4"/>
      <c r="U1" s="3" t="s">
        <v>31</v>
      </c>
      <c r="V1" s="4"/>
      <c r="W1" s="3" t="s">
        <v>32</v>
      </c>
      <c r="X1" s="4" t="s">
        <v>127</v>
      </c>
      <c r="Y1" s="3" t="s">
        <v>110</v>
      </c>
      <c r="Z1" s="87"/>
    </row>
    <row r="2" spans="1:26" ht="22.5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R2" s="130"/>
      <c r="S2" s="3" t="s">
        <v>49</v>
      </c>
      <c r="T2" s="4">
        <v>6010</v>
      </c>
      <c r="U2" s="5" t="s">
        <v>60</v>
      </c>
      <c r="V2" s="5" t="s">
        <v>46</v>
      </c>
      <c r="W2" s="5" t="s">
        <v>47</v>
      </c>
      <c r="X2" s="5" t="s">
        <v>16</v>
      </c>
      <c r="Y2" s="3" t="s">
        <v>124</v>
      </c>
      <c r="Z2" s="88"/>
    </row>
    <row r="3" spans="1:26" ht="22.5" x14ac:dyDescent="0.2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R3" s="3" t="s">
        <v>65</v>
      </c>
      <c r="S3" s="6" t="s">
        <v>58</v>
      </c>
      <c r="T3" s="4" t="s">
        <v>50</v>
      </c>
      <c r="U3" s="7">
        <v>1</v>
      </c>
      <c r="V3" s="8"/>
      <c r="W3" s="8"/>
      <c r="X3" s="8"/>
      <c r="Y3" s="6" t="s">
        <v>113</v>
      </c>
      <c r="Z3" s="88"/>
    </row>
    <row r="4" spans="1:26" ht="2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9"/>
      <c r="S4" s="3" t="s">
        <v>16</v>
      </c>
      <c r="T4" s="4" t="s">
        <v>104</v>
      </c>
      <c r="U4" s="7">
        <v>2</v>
      </c>
      <c r="V4" s="8"/>
      <c r="W4" s="8"/>
      <c r="X4" s="8"/>
      <c r="Y4" s="3" t="s">
        <v>114</v>
      </c>
      <c r="Z4" s="88"/>
    </row>
    <row r="5" spans="1:26" ht="22.5" x14ac:dyDescent="0.2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R5" s="9"/>
      <c r="S5" s="6" t="s">
        <v>48</v>
      </c>
      <c r="T5" s="5">
        <f>COUNTA(V3:V7)</f>
        <v>0</v>
      </c>
      <c r="U5" s="7">
        <v>3</v>
      </c>
      <c r="V5" s="8"/>
      <c r="W5" s="8"/>
      <c r="X5" s="8"/>
      <c r="Y5" s="6" t="s">
        <v>115</v>
      </c>
      <c r="Z5" s="88"/>
    </row>
    <row r="6" spans="1:26" ht="19.5" customHeight="1" x14ac:dyDescent="0.2">
      <c r="A6" s="93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1"/>
      <c r="R6" s="3" t="s">
        <v>105</v>
      </c>
      <c r="S6" s="6" t="s">
        <v>103</v>
      </c>
      <c r="T6" s="4">
        <v>2500</v>
      </c>
      <c r="U6" s="7">
        <v>4</v>
      </c>
      <c r="V6" s="8"/>
      <c r="W6" s="8"/>
      <c r="X6" s="8"/>
      <c r="Y6" s="6" t="s">
        <v>16</v>
      </c>
      <c r="Z6" s="88"/>
    </row>
    <row r="7" spans="1:26" s="13" customFormat="1" ht="16.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1"/>
      <c r="Q7" s="11"/>
      <c r="R7" s="3" t="s">
        <v>66</v>
      </c>
      <c r="S7" s="12" t="s">
        <v>46</v>
      </c>
      <c r="T7" s="8"/>
      <c r="U7" s="7">
        <v>5</v>
      </c>
      <c r="V7" s="8"/>
      <c r="W7" s="8"/>
      <c r="X7" s="8"/>
    </row>
    <row r="8" spans="1:26" s="13" customFormat="1" ht="20.25" x14ac:dyDescent="0.2">
      <c r="A8" s="10"/>
      <c r="B8" s="10"/>
      <c r="C8" s="10"/>
      <c r="D8" s="10"/>
      <c r="E8" s="10"/>
      <c r="F8" s="10"/>
      <c r="G8" s="10"/>
      <c r="H8" s="10"/>
      <c r="I8" s="10" t="s">
        <v>7</v>
      </c>
      <c r="J8" s="10"/>
      <c r="K8" s="94" t="s">
        <v>50</v>
      </c>
      <c r="L8" s="94"/>
      <c r="M8" s="94"/>
      <c r="N8" s="94"/>
      <c r="O8" s="94"/>
      <c r="P8" s="11"/>
      <c r="Q8" s="11"/>
      <c r="R8" s="14"/>
      <c r="S8" s="3" t="s">
        <v>45</v>
      </c>
      <c r="T8" s="15">
        <f>DATE(1957+LEFT($T$2,2),RIGHT($T$2,2),VLOOKUP(RIGHT($T$2,2)*1,$S$12:$U$23,3,FALSE))</f>
        <v>43039</v>
      </c>
      <c r="U8" s="131" t="s">
        <v>106</v>
      </c>
      <c r="V8" s="5" t="s">
        <v>46</v>
      </c>
      <c r="W8" s="5" t="s">
        <v>47</v>
      </c>
      <c r="X8" s="5" t="s">
        <v>16</v>
      </c>
    </row>
    <row r="9" spans="1:26" s="13" customFormat="1" ht="16.5" customHeight="1" x14ac:dyDescent="0.2">
      <c r="A9" s="10"/>
      <c r="B9" s="10"/>
      <c r="C9" s="10"/>
      <c r="D9" s="10"/>
      <c r="E9" s="10"/>
      <c r="F9" s="10"/>
      <c r="G9" s="10"/>
      <c r="H9" s="10"/>
      <c r="I9" s="10" t="s">
        <v>8</v>
      </c>
      <c r="J9" s="10"/>
      <c r="K9" s="95">
        <f>T8</f>
        <v>43039</v>
      </c>
      <c r="L9" s="95"/>
      <c r="M9" s="95"/>
      <c r="N9" s="95"/>
      <c r="O9" s="95"/>
      <c r="P9" s="11"/>
      <c r="Q9" s="11"/>
      <c r="S9" s="16"/>
      <c r="T9" s="16"/>
      <c r="U9" s="132"/>
      <c r="V9" s="8"/>
      <c r="W9" s="8"/>
      <c r="X9" s="8"/>
    </row>
    <row r="10" spans="1:26" s="13" customFormat="1" ht="16.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8"/>
      <c r="S10" s="16"/>
      <c r="T10" s="16"/>
      <c r="U10" s="133"/>
      <c r="V10" s="8"/>
      <c r="W10" s="8"/>
      <c r="X10" s="8"/>
    </row>
    <row r="11" spans="1:26" s="13" customFormat="1" ht="20.25" x14ac:dyDescent="0.2">
      <c r="A11" s="10" t="s">
        <v>10</v>
      </c>
      <c r="B11" s="96" t="str">
        <f>$T$1&amp;""</f>
        <v/>
      </c>
      <c r="C11" s="96"/>
      <c r="D11" s="96"/>
      <c r="E11" s="97" t="s">
        <v>11</v>
      </c>
      <c r="F11" s="97"/>
      <c r="G11" s="96" t="str">
        <f>$V$1&amp;""</f>
        <v/>
      </c>
      <c r="H11" s="96"/>
      <c r="I11" s="96"/>
      <c r="J11" s="97" t="s">
        <v>12</v>
      </c>
      <c r="K11" s="97"/>
      <c r="L11" s="19" t="str">
        <f>$X$1&amp;""</f>
        <v>-</v>
      </c>
      <c r="M11" s="19"/>
      <c r="N11" s="19"/>
      <c r="O11" s="19"/>
      <c r="P11" s="11"/>
      <c r="Q11" s="11"/>
      <c r="S11" s="5" t="s">
        <v>22</v>
      </c>
      <c r="T11" s="5" t="s">
        <v>59</v>
      </c>
      <c r="U11" s="5" t="s">
        <v>23</v>
      </c>
      <c r="V11" s="16"/>
      <c r="W11" s="16"/>
      <c r="X11" s="16"/>
    </row>
    <row r="12" spans="1:26" s="13" customFormat="1" ht="20.25" x14ac:dyDescent="0.2">
      <c r="A12" s="10" t="s">
        <v>53</v>
      </c>
      <c r="B12" s="10"/>
      <c r="C12" s="10"/>
      <c r="D12" s="10"/>
      <c r="E12" s="10"/>
      <c r="F12" s="10"/>
      <c r="G12" s="10"/>
      <c r="H12" s="10" t="s">
        <v>13</v>
      </c>
      <c r="I12" s="10"/>
      <c r="J12" s="10"/>
      <c r="K12" s="10"/>
      <c r="L12" s="10"/>
      <c r="M12" s="10"/>
      <c r="N12" s="10"/>
      <c r="O12" s="10"/>
      <c r="P12" s="11"/>
      <c r="S12" s="5">
        <v>10</v>
      </c>
      <c r="T12" s="5" t="s">
        <v>9</v>
      </c>
      <c r="U12" s="5">
        <v>31</v>
      </c>
      <c r="V12" s="16"/>
      <c r="W12" s="16"/>
      <c r="X12" s="16"/>
    </row>
    <row r="13" spans="1:26" s="13" customFormat="1" ht="20.25" x14ac:dyDescent="0.2">
      <c r="A13" s="10" t="s">
        <v>14</v>
      </c>
      <c r="B13" s="10"/>
      <c r="C13" s="10"/>
      <c r="D13" s="10"/>
      <c r="E13" s="10"/>
      <c r="F13" s="10"/>
      <c r="G13" s="19" t="str">
        <f>IF($T$7&lt;&gt;"",DATEDIF($T$7,$T$8+1,"y"),"")</f>
        <v/>
      </c>
      <c r="H13" s="10" t="s">
        <v>15</v>
      </c>
      <c r="I13" s="25" t="str">
        <f>IF($T$7&lt;&gt;"",DATEDIF($T$7,$T$8+1,"ym"),"")</f>
        <v/>
      </c>
      <c r="J13" s="10" t="s">
        <v>22</v>
      </c>
      <c r="K13" s="25" t="str">
        <f>IF($T$7&lt;&gt;"",DATEDIF($T$7,$T$8+1,"md"),"")</f>
        <v/>
      </c>
      <c r="L13" s="10" t="s">
        <v>33</v>
      </c>
      <c r="M13" s="10"/>
      <c r="P13" s="10"/>
      <c r="S13" s="5">
        <v>11</v>
      </c>
      <c r="T13" s="5" t="s">
        <v>34</v>
      </c>
      <c r="U13" s="5">
        <v>30</v>
      </c>
      <c r="V13" s="16"/>
      <c r="W13" s="16"/>
      <c r="X13" s="16"/>
    </row>
    <row r="14" spans="1:26" s="13" customFormat="1" ht="20.25" x14ac:dyDescent="0.2">
      <c r="A14" s="10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S14" s="5">
        <v>12</v>
      </c>
      <c r="T14" s="5" t="s">
        <v>35</v>
      </c>
      <c r="U14" s="5">
        <v>31</v>
      </c>
      <c r="V14" s="16"/>
      <c r="W14" s="16"/>
      <c r="X14" s="16"/>
    </row>
    <row r="15" spans="1:26" s="13" customFormat="1" ht="20.25" x14ac:dyDescent="0.2">
      <c r="A15" s="10" t="s">
        <v>63</v>
      </c>
      <c r="B15" s="10"/>
      <c r="C15" s="10"/>
      <c r="D15" s="10"/>
      <c r="E15" s="10"/>
      <c r="F15" s="10"/>
      <c r="G15" s="10"/>
      <c r="H15" s="19" t="str">
        <f>IF($K16="","",DATEDIF($K16,$T7-1,"y"))</f>
        <v/>
      </c>
      <c r="I15" s="10" t="s">
        <v>21</v>
      </c>
      <c r="J15" s="19" t="str">
        <f>IF($K16="","",DATEDIF($K16,$T7-1,"ym"))</f>
        <v/>
      </c>
      <c r="K15" s="10" t="s">
        <v>64</v>
      </c>
      <c r="L15" s="10"/>
      <c r="M15" s="10"/>
      <c r="N15" s="10"/>
      <c r="O15" s="10"/>
      <c r="P15" s="10"/>
      <c r="S15" s="5">
        <v>1</v>
      </c>
      <c r="T15" s="5" t="s">
        <v>36</v>
      </c>
      <c r="U15" s="5">
        <v>31</v>
      </c>
      <c r="V15" s="16"/>
      <c r="W15" s="16"/>
      <c r="X15" s="16"/>
    </row>
    <row r="16" spans="1:26" s="13" customFormat="1" ht="20.25" x14ac:dyDescent="0.2">
      <c r="A16" s="20" t="s">
        <v>62</v>
      </c>
      <c r="B16" s="94" t="str">
        <f>IF($V$9&lt;&gt;"",$W$9,"รพศ./รพท.")</f>
        <v>รพศ./รพท.</v>
      </c>
      <c r="C16" s="94"/>
      <c r="D16" s="94"/>
      <c r="E16" s="94"/>
      <c r="F16" s="10" t="s">
        <v>16</v>
      </c>
      <c r="G16" s="100" t="str">
        <f>IF($V$9&lt;&gt;"",$X$9,"")</f>
        <v/>
      </c>
      <c r="H16" s="100"/>
      <c r="I16" s="100"/>
      <c r="J16" s="10" t="s">
        <v>61</v>
      </c>
      <c r="K16" s="101" t="str">
        <f>IF($V$9&lt;&gt;"",$V$9,"")</f>
        <v/>
      </c>
      <c r="L16" s="101"/>
      <c r="M16" s="10" t="s">
        <v>19</v>
      </c>
      <c r="O16" s="101" t="str">
        <f>IF($V$10&lt;&gt;"",$V$10-1,IF($V9&lt;&gt;"",$T$7-1,""))</f>
        <v/>
      </c>
      <c r="P16" s="101"/>
      <c r="S16" s="5">
        <v>2</v>
      </c>
      <c r="T16" s="5" t="s">
        <v>37</v>
      </c>
      <c r="U16" s="5">
        <v>28</v>
      </c>
      <c r="V16" s="16"/>
      <c r="W16" s="16"/>
      <c r="X16" s="16"/>
    </row>
    <row r="17" spans="1:24" s="13" customFormat="1" ht="20.25" x14ac:dyDescent="0.2">
      <c r="A17" s="20" t="s">
        <v>62</v>
      </c>
      <c r="B17" s="102" t="str">
        <f>IF($V$10&lt;&gt;"",$W$10,"รพศ./รพท.")</f>
        <v>รพศ./รพท.</v>
      </c>
      <c r="C17" s="102"/>
      <c r="D17" s="102"/>
      <c r="E17" s="102"/>
      <c r="F17" s="10" t="s">
        <v>16</v>
      </c>
      <c r="G17" s="100" t="str">
        <f>IF($V$10&lt;&gt;"",$X$10,"")</f>
        <v/>
      </c>
      <c r="H17" s="100"/>
      <c r="I17" s="100"/>
      <c r="J17" s="10" t="s">
        <v>61</v>
      </c>
      <c r="K17" s="101" t="str">
        <f>IF($V$10&lt;&gt;"",$V$10,"")</f>
        <v/>
      </c>
      <c r="L17" s="101"/>
      <c r="M17" s="10" t="s">
        <v>19</v>
      </c>
      <c r="O17" s="101" t="str">
        <f>IF($V10&lt;&gt;"",$T$7-1,"")</f>
        <v/>
      </c>
      <c r="P17" s="101"/>
      <c r="S17" s="5">
        <v>3</v>
      </c>
      <c r="T17" s="5" t="s">
        <v>38</v>
      </c>
      <c r="U17" s="5">
        <v>31</v>
      </c>
      <c r="V17" s="16"/>
      <c r="W17" s="16"/>
      <c r="X17" s="16"/>
    </row>
    <row r="18" spans="1:24" s="13" customFormat="1" ht="20.25" x14ac:dyDescent="0.2">
      <c r="A18" s="10" t="s">
        <v>51</v>
      </c>
      <c r="B18" s="94" t="str">
        <f>$T$3&amp;""</f>
        <v>รพช.เมืองปาน</v>
      </c>
      <c r="C18" s="94"/>
      <c r="D18" s="94"/>
      <c r="E18" s="19"/>
      <c r="F18" s="10" t="s">
        <v>16</v>
      </c>
      <c r="G18" s="98" t="str">
        <f>$T$4&amp;""</f>
        <v>ลำปาง</v>
      </c>
      <c r="H18" s="98"/>
      <c r="I18" s="98"/>
      <c r="J18" s="10"/>
      <c r="K18" s="21" t="s">
        <v>17</v>
      </c>
      <c r="L18" s="99"/>
      <c r="M18" s="99"/>
      <c r="N18" s="99"/>
      <c r="O18" s="99"/>
      <c r="P18" s="99"/>
      <c r="S18" s="5">
        <v>4</v>
      </c>
      <c r="T18" s="5" t="s">
        <v>39</v>
      </c>
      <c r="U18" s="5">
        <v>30</v>
      </c>
      <c r="V18" s="16"/>
      <c r="W18" s="16"/>
      <c r="X18" s="16"/>
    </row>
    <row r="19" spans="1:24" s="13" customFormat="1" ht="20.25" x14ac:dyDescent="0.2">
      <c r="A19" s="10" t="s">
        <v>18</v>
      </c>
      <c r="B19" s="101" t="str">
        <f>IF($T$7&lt;&gt;"",$T$7,"")</f>
        <v/>
      </c>
      <c r="C19" s="101"/>
      <c r="D19" s="10" t="s">
        <v>19</v>
      </c>
      <c r="E19" s="101" t="str">
        <f>IF($T$7&lt;&gt;"",IF(V3&lt;&gt;"",V3-1,$T$8),"")</f>
        <v/>
      </c>
      <c r="F19" s="101"/>
      <c r="G19" s="10" t="s">
        <v>20</v>
      </c>
      <c r="H19" s="19" t="str">
        <f>IF(OR($B19="",$E19=""),"",DATEDIF($B19,$E19+1,"y"))</f>
        <v/>
      </c>
      <c r="I19" s="10" t="s">
        <v>21</v>
      </c>
      <c r="J19" s="25" t="str">
        <f>IF(OR($B19="",$E19=""),"",DATEDIF($B19,$E19+1,"ym"))</f>
        <v/>
      </c>
      <c r="K19" s="10" t="s">
        <v>22</v>
      </c>
      <c r="L19" s="25" t="str">
        <f>IF(OR($B19="",$E19=""),"",DATEDIF($B19,$E19+1,"md"))</f>
        <v/>
      </c>
      <c r="M19" s="22"/>
      <c r="N19" s="10" t="s">
        <v>23</v>
      </c>
      <c r="O19" s="10"/>
      <c r="S19" s="5">
        <v>5</v>
      </c>
      <c r="T19" s="5" t="s">
        <v>40</v>
      </c>
      <c r="U19" s="5">
        <v>31</v>
      </c>
      <c r="V19" s="16"/>
      <c r="W19" s="16"/>
      <c r="X19" s="16"/>
    </row>
    <row r="20" spans="1:24" s="13" customFormat="1" ht="20.25" x14ac:dyDescent="0.2">
      <c r="A20" s="10" t="s">
        <v>52</v>
      </c>
      <c r="B20" s="94" t="str">
        <f>IF($V$3&lt;&gt;"",$W$3,"")</f>
        <v/>
      </c>
      <c r="C20" s="94"/>
      <c r="D20" s="94"/>
      <c r="E20" s="19"/>
      <c r="F20" s="10" t="s">
        <v>16</v>
      </c>
      <c r="G20" s="98" t="str">
        <f>IF($V$3&lt;&gt;"",$X$3,"")</f>
        <v/>
      </c>
      <c r="H20" s="98"/>
      <c r="I20" s="98"/>
      <c r="J20" s="10"/>
      <c r="K20" s="21" t="s">
        <v>17</v>
      </c>
      <c r="L20" s="99"/>
      <c r="M20" s="99"/>
      <c r="N20" s="99"/>
      <c r="O20" s="99"/>
      <c r="P20" s="99"/>
      <c r="S20" s="5">
        <v>6</v>
      </c>
      <c r="T20" s="5" t="s">
        <v>41</v>
      </c>
      <c r="U20" s="5">
        <v>30</v>
      </c>
      <c r="V20" s="16"/>
      <c r="W20" s="16"/>
      <c r="X20" s="16"/>
    </row>
    <row r="21" spans="1:24" s="13" customFormat="1" ht="20.25" x14ac:dyDescent="0.2">
      <c r="A21" s="10" t="s">
        <v>18</v>
      </c>
      <c r="B21" s="101" t="str">
        <f>IF($V$3&lt;&gt;"",$V$3,"")</f>
        <v/>
      </c>
      <c r="C21" s="101"/>
      <c r="D21" s="10" t="s">
        <v>19</v>
      </c>
      <c r="E21" s="101" t="str">
        <f>IF($V$4&lt;&gt;"",$V$4-1,IF($V$3&lt;&gt;"",$T$8,""))</f>
        <v/>
      </c>
      <c r="F21" s="101"/>
      <c r="G21" s="10" t="s">
        <v>20</v>
      </c>
      <c r="H21" s="25" t="str">
        <f>IF(OR($B21="",$E21=""),"",DATEDIF($B21,$E21+1,"y"))</f>
        <v/>
      </c>
      <c r="I21" s="10" t="s">
        <v>21</v>
      </c>
      <c r="J21" s="25" t="str">
        <f>IF(OR($B21="",$E21=""),"",DATEDIF($B21,$E21+1,"ym"))</f>
        <v/>
      </c>
      <c r="K21" s="10" t="s">
        <v>22</v>
      </c>
      <c r="L21" s="25" t="str">
        <f>IF(OR($B21="",$E21=""),"",DATEDIF($B21,$E21+1,"md"))</f>
        <v/>
      </c>
      <c r="M21" s="22"/>
      <c r="N21" s="10" t="s">
        <v>23</v>
      </c>
      <c r="O21" s="10"/>
      <c r="S21" s="5">
        <v>7</v>
      </c>
      <c r="T21" s="5" t="s">
        <v>42</v>
      </c>
      <c r="U21" s="5">
        <v>31</v>
      </c>
      <c r="V21" s="16"/>
      <c r="W21" s="16"/>
      <c r="X21" s="16"/>
    </row>
    <row r="22" spans="1:24" s="13" customFormat="1" ht="20.25" x14ac:dyDescent="0.2">
      <c r="A22" s="10" t="s">
        <v>54</v>
      </c>
      <c r="B22" s="94" t="str">
        <f>IF($V$4&lt;&gt;"",$W$4,"")</f>
        <v/>
      </c>
      <c r="C22" s="94"/>
      <c r="D22" s="94"/>
      <c r="E22" s="19"/>
      <c r="F22" s="10" t="s">
        <v>16</v>
      </c>
      <c r="G22" s="98" t="str">
        <f>IF($V$4&lt;&gt;"",$X$4,"")</f>
        <v/>
      </c>
      <c r="H22" s="98"/>
      <c r="I22" s="98"/>
      <c r="J22" s="10"/>
      <c r="K22" s="21" t="s">
        <v>17</v>
      </c>
      <c r="L22" s="99"/>
      <c r="M22" s="99"/>
      <c r="N22" s="99"/>
      <c r="O22" s="99"/>
      <c r="P22" s="99"/>
      <c r="S22" s="5">
        <v>8</v>
      </c>
      <c r="T22" s="5" t="s">
        <v>43</v>
      </c>
      <c r="U22" s="5">
        <v>31</v>
      </c>
      <c r="V22" s="16"/>
      <c r="W22" s="16"/>
      <c r="X22" s="16"/>
    </row>
    <row r="23" spans="1:24" s="13" customFormat="1" ht="20.25" x14ac:dyDescent="0.2">
      <c r="A23" s="10" t="s">
        <v>18</v>
      </c>
      <c r="B23" s="101" t="str">
        <f>IF($V$4&lt;&gt;"",$V$4,"")</f>
        <v/>
      </c>
      <c r="C23" s="101"/>
      <c r="D23" s="10" t="s">
        <v>19</v>
      </c>
      <c r="E23" s="101" t="str">
        <f>IF($V$5&lt;&gt;"",$V$5-1,IF($V$4&lt;&gt;"",$T$8,""))</f>
        <v/>
      </c>
      <c r="F23" s="101"/>
      <c r="G23" s="10" t="s">
        <v>20</v>
      </c>
      <c r="H23" s="25" t="str">
        <f>IF(OR($B23="",$E23=""),"",DATEDIF($B23,$E23+1,"y"))</f>
        <v/>
      </c>
      <c r="I23" s="10" t="s">
        <v>21</v>
      </c>
      <c r="J23" s="25" t="str">
        <f>IF(OR($B23="",$E23=""),"",DATEDIF($B23,$E23+1,"ym"))</f>
        <v/>
      </c>
      <c r="K23" s="10" t="s">
        <v>22</v>
      </c>
      <c r="L23" s="25" t="str">
        <f>IF(OR($B23="",$E23=""),"",DATEDIF($B23,$E23+1,"md"))</f>
        <v/>
      </c>
      <c r="M23" s="22"/>
      <c r="N23" s="10" t="s">
        <v>23</v>
      </c>
      <c r="O23" s="10"/>
      <c r="S23" s="5">
        <v>9</v>
      </c>
      <c r="T23" s="5" t="s">
        <v>44</v>
      </c>
      <c r="U23" s="5">
        <v>30</v>
      </c>
    </row>
    <row r="24" spans="1:24" s="13" customFormat="1" ht="20.25" x14ac:dyDescent="0.2">
      <c r="A24" s="10" t="s">
        <v>55</v>
      </c>
      <c r="B24" s="94" t="str">
        <f>IF($V$5&lt;&gt;"",$W$5,"")</f>
        <v/>
      </c>
      <c r="C24" s="94"/>
      <c r="D24" s="94"/>
      <c r="E24" s="19"/>
      <c r="F24" s="10" t="s">
        <v>16</v>
      </c>
      <c r="G24" s="98" t="str">
        <f>IF($V$5&lt;&gt;"",$X$5,"")</f>
        <v/>
      </c>
      <c r="H24" s="98"/>
      <c r="I24" s="98"/>
      <c r="J24" s="10"/>
      <c r="K24" s="21" t="s">
        <v>17</v>
      </c>
      <c r="L24" s="99"/>
      <c r="M24" s="99"/>
      <c r="N24" s="99"/>
      <c r="O24" s="99"/>
      <c r="P24" s="99"/>
    </row>
    <row r="25" spans="1:24" s="13" customFormat="1" ht="20.25" x14ac:dyDescent="0.2">
      <c r="A25" s="10" t="s">
        <v>18</v>
      </c>
      <c r="B25" s="101" t="str">
        <f>IF($V$5&lt;&gt;"",$V$5,"")</f>
        <v/>
      </c>
      <c r="C25" s="101"/>
      <c r="D25" s="10" t="s">
        <v>19</v>
      </c>
      <c r="E25" s="101" t="str">
        <f>IF($V$6&lt;&gt;"",$V$6-1,IF($V$7&lt;&gt;"",$T$8,""))</f>
        <v/>
      </c>
      <c r="F25" s="101"/>
      <c r="G25" s="10" t="s">
        <v>20</v>
      </c>
      <c r="H25" s="25" t="str">
        <f>IF(OR($B25="",$E25=""),"",DATEDIF($B25,$E25+1,"y"))</f>
        <v/>
      </c>
      <c r="I25" s="10" t="s">
        <v>21</v>
      </c>
      <c r="J25" s="25" t="str">
        <f>IF(OR($B25="",$E25=""),"",DATEDIF($B25,$E25+1,"ym"))</f>
        <v/>
      </c>
      <c r="K25" s="10" t="s">
        <v>22</v>
      </c>
      <c r="L25" s="25" t="str">
        <f>IF(OR($B25="",$E25=""),"",DATEDIF($B25,$E25+1,"md"))</f>
        <v/>
      </c>
      <c r="M25" s="22"/>
      <c r="N25" s="10" t="s">
        <v>23</v>
      </c>
      <c r="O25" s="10"/>
    </row>
    <row r="26" spans="1:24" s="13" customFormat="1" ht="20.25" x14ac:dyDescent="0.2">
      <c r="A26" s="10" t="s">
        <v>56</v>
      </c>
      <c r="B26" s="94" t="str">
        <f>IF($V$6&lt;&gt;"",$W$6,"")</f>
        <v/>
      </c>
      <c r="C26" s="94"/>
      <c r="D26" s="94"/>
      <c r="E26" s="19"/>
      <c r="F26" s="10" t="s">
        <v>16</v>
      </c>
      <c r="G26" s="98" t="str">
        <f>IF($V$6&lt;&gt;"",$X$6,"")</f>
        <v/>
      </c>
      <c r="H26" s="98"/>
      <c r="I26" s="98"/>
      <c r="J26" s="10"/>
      <c r="K26" s="21" t="s">
        <v>17</v>
      </c>
      <c r="L26" s="99"/>
      <c r="M26" s="99"/>
      <c r="N26" s="99"/>
      <c r="O26" s="99"/>
      <c r="P26" s="99"/>
    </row>
    <row r="27" spans="1:24" s="13" customFormat="1" ht="20.25" x14ac:dyDescent="0.2">
      <c r="A27" s="10" t="s">
        <v>18</v>
      </c>
      <c r="B27" s="101" t="str">
        <f>IF($V$6&lt;&gt;"",$V$6,"")</f>
        <v/>
      </c>
      <c r="C27" s="101"/>
      <c r="D27" s="10" t="s">
        <v>19</v>
      </c>
      <c r="E27" s="101" t="str">
        <f>IF($V$7&lt;&gt;"",$V$7-1,IF($V$6&lt;&gt;"",$T$8,""))</f>
        <v/>
      </c>
      <c r="F27" s="101"/>
      <c r="G27" s="10" t="s">
        <v>20</v>
      </c>
      <c r="H27" s="25" t="str">
        <f>IF(OR($B27="",$E27=""),"",DATEDIF($B27,$E27+1,"y"))</f>
        <v/>
      </c>
      <c r="I27" s="10" t="s">
        <v>21</v>
      </c>
      <c r="J27" s="25" t="str">
        <f>IF(OR($B27="",$E27=""),"",DATEDIF($B27,$E27+1,"ym"))</f>
        <v/>
      </c>
      <c r="K27" s="10" t="s">
        <v>22</v>
      </c>
      <c r="L27" s="25" t="str">
        <f>IF(OR($B27="",$E27=""),"",DATEDIF($B27,$E27+1,"md"))</f>
        <v/>
      </c>
      <c r="M27" s="22"/>
      <c r="N27" s="10" t="s">
        <v>23</v>
      </c>
      <c r="O27" s="10"/>
    </row>
    <row r="28" spans="1:24" s="13" customFormat="1" ht="20.25" x14ac:dyDescent="0.2">
      <c r="A28" s="10" t="s">
        <v>57</v>
      </c>
      <c r="B28" s="94" t="str">
        <f>IF($V$7&lt;&gt;"",$W$7,"")</f>
        <v/>
      </c>
      <c r="C28" s="94"/>
      <c r="D28" s="94"/>
      <c r="E28" s="19"/>
      <c r="F28" s="10" t="s">
        <v>16</v>
      </c>
      <c r="G28" s="98" t="str">
        <f>IF($V$7&lt;&gt;"",$X$7,"")</f>
        <v/>
      </c>
      <c r="H28" s="98"/>
      <c r="I28" s="98"/>
      <c r="J28" s="10"/>
      <c r="K28" s="21" t="s">
        <v>17</v>
      </c>
      <c r="L28" s="99"/>
      <c r="M28" s="99"/>
      <c r="N28" s="99"/>
      <c r="O28" s="99"/>
      <c r="P28" s="99"/>
    </row>
    <row r="29" spans="1:24" s="13" customFormat="1" ht="20.25" x14ac:dyDescent="0.2">
      <c r="A29" s="10" t="s">
        <v>18</v>
      </c>
      <c r="B29" s="101" t="str">
        <f>IF($V$7&lt;&gt;"",$V$7,"")</f>
        <v/>
      </c>
      <c r="C29" s="101"/>
      <c r="D29" s="10" t="s">
        <v>19</v>
      </c>
      <c r="E29" s="101" t="str">
        <f>IF($V$7&lt;&gt;"",$T$8,"")</f>
        <v/>
      </c>
      <c r="F29" s="101"/>
      <c r="G29" s="10" t="s">
        <v>20</v>
      </c>
      <c r="H29" s="25" t="str">
        <f>IF(OR($B29="",$E29=""),"",DATEDIF($B29,$E29+1,"y"))</f>
        <v/>
      </c>
      <c r="I29" s="10" t="s">
        <v>21</v>
      </c>
      <c r="J29" s="25" t="str">
        <f>IF(OR($B29="",$E29=""),"",DATEDIF($B29,$E29+1,"ym"))</f>
        <v/>
      </c>
      <c r="K29" s="10" t="s">
        <v>22</v>
      </c>
      <c r="L29" s="25" t="str">
        <f>IF(OR($B29="",$E29=""),"",DATEDIF($B29,$E29+1,"md"))</f>
        <v/>
      </c>
      <c r="M29" s="22"/>
      <c r="N29" s="10" t="s">
        <v>23</v>
      </c>
      <c r="O29" s="10"/>
    </row>
    <row r="30" spans="1:24" s="13" customFormat="1" ht="18" customHeight="1" x14ac:dyDescent="0.2">
      <c r="A30" s="10" t="s">
        <v>24</v>
      </c>
      <c r="B30" s="19" t="str">
        <f>IF($T$7&lt;&gt;"",DATEDIF($T$7,$T$8+1,"y"),"")</f>
        <v/>
      </c>
      <c r="C30" s="10" t="s">
        <v>15</v>
      </c>
      <c r="D30" s="19" t="str">
        <f>IF($T$7&lt;&gt;"",DATEDIF($T$7,$T$8+1,"ym"),"")</f>
        <v/>
      </c>
      <c r="E30" s="10" t="s">
        <v>22</v>
      </c>
      <c r="F30" s="19" t="str">
        <f>IF($T$7&lt;&gt;"",DATEDIF($T$7,$T$8+1,"md"),"")</f>
        <v/>
      </c>
      <c r="G30" s="10" t="s">
        <v>23</v>
      </c>
      <c r="I30" s="10"/>
      <c r="J30" s="10"/>
      <c r="K30" s="10"/>
      <c r="L30" s="10"/>
      <c r="M30" s="10"/>
      <c r="N30" s="10"/>
      <c r="O30" s="10"/>
    </row>
    <row r="31" spans="1:24" s="13" customFormat="1" ht="18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4" s="13" customFormat="1" ht="18" customHeight="1" x14ac:dyDescent="0.2">
      <c r="A32" s="10"/>
      <c r="B32" s="10"/>
      <c r="C32" s="10" t="s">
        <v>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8" s="13" customFormat="1" ht="1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8" s="13" customFormat="1" ht="1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s="13" customFormat="1" ht="20.25" x14ac:dyDescent="0.2">
      <c r="A35" s="10"/>
      <c r="B35" s="10"/>
      <c r="C35" s="10"/>
      <c r="D35" s="10"/>
      <c r="E35" s="10"/>
      <c r="F35" s="10"/>
      <c r="G35" s="10"/>
      <c r="H35" s="10"/>
      <c r="I35" s="103" t="str">
        <f>"(  "&amp;IF(T1&lt;&gt;"",T1,"                                     ")&amp;"  "&amp;V1&amp;"  )"</f>
        <v>(                                           )</v>
      </c>
      <c r="J35" s="103"/>
      <c r="K35" s="103"/>
      <c r="L35" s="103"/>
      <c r="M35" s="103"/>
      <c r="N35" s="103"/>
      <c r="O35" s="10"/>
      <c r="P35" s="10"/>
      <c r="Q35" s="10"/>
      <c r="R35" s="10"/>
    </row>
    <row r="36" spans="1:18" s="13" customFormat="1" ht="18" customHeight="1" x14ac:dyDescent="0.2">
      <c r="A36" s="10"/>
      <c r="B36" s="10"/>
      <c r="C36" s="10"/>
      <c r="D36" s="10"/>
      <c r="E36" s="10"/>
      <c r="F36" s="10"/>
      <c r="G36" s="10"/>
      <c r="H36" s="10"/>
      <c r="I36" s="86" t="str">
        <f>"   ตำแหน่ง  "&amp;IF(X1&lt;&gt;"",X1,"                                 ")&amp;"   "</f>
        <v xml:space="preserve">   ตำแหน่ง  -   </v>
      </c>
      <c r="J36" s="86"/>
      <c r="K36" s="86"/>
      <c r="L36" s="86"/>
      <c r="M36" s="86"/>
      <c r="N36" s="86"/>
      <c r="O36" s="18"/>
    </row>
    <row r="37" spans="1:18" s="13" customFormat="1" ht="18" customHeight="1" x14ac:dyDescent="0.2">
      <c r="A37" s="10"/>
      <c r="B37" s="10"/>
      <c r="C37" s="10"/>
      <c r="D37" s="10"/>
      <c r="E37" s="10"/>
      <c r="F37" s="10"/>
      <c r="G37" s="18"/>
      <c r="H37" s="18"/>
      <c r="I37" s="18"/>
      <c r="J37" s="18"/>
      <c r="K37" s="18"/>
      <c r="L37" s="85"/>
      <c r="M37" s="18"/>
    </row>
    <row r="38" spans="1:18" s="13" customFormat="1" ht="20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84" t="s">
        <v>126</v>
      </c>
      <c r="L38" s="19"/>
      <c r="M38" s="19"/>
      <c r="N38" s="19"/>
      <c r="O38" s="19"/>
      <c r="P38" s="19"/>
      <c r="Q38" s="17"/>
    </row>
    <row r="39" spans="1:18" s="13" customFormat="1" ht="20.25" x14ac:dyDescent="0.2">
      <c r="A39" s="10" t="s">
        <v>27</v>
      </c>
      <c r="B39" s="10"/>
      <c r="C39" s="10"/>
      <c r="D39" s="10"/>
      <c r="E39" s="10"/>
      <c r="F39" s="10"/>
      <c r="G39" s="10"/>
      <c r="H39" s="10"/>
      <c r="I39" s="10"/>
      <c r="J39" s="10"/>
      <c r="L39" s="10"/>
      <c r="M39" s="10"/>
      <c r="N39" s="61" t="s">
        <v>125</v>
      </c>
      <c r="O39" s="17"/>
      <c r="P39" s="17"/>
      <c r="Q39" s="17"/>
    </row>
    <row r="40" spans="1:18" s="13" customFormat="1" ht="20.25" x14ac:dyDescent="0.2">
      <c r="A40" s="10" t="s">
        <v>27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7" t="s">
        <v>25</v>
      </c>
      <c r="O40" s="17"/>
      <c r="P40" s="17"/>
      <c r="Q40" s="17"/>
    </row>
    <row r="41" spans="1:18" s="13" customFormat="1" ht="20.25" x14ac:dyDescent="0.2">
      <c r="A41" s="10" t="s">
        <v>27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7" t="s">
        <v>26</v>
      </c>
      <c r="O41" s="17"/>
      <c r="P41" s="17"/>
      <c r="Q41" s="17"/>
    </row>
    <row r="42" spans="1:18" s="13" customFormat="1" ht="20.25" x14ac:dyDescent="0.2">
      <c r="A42" s="10" t="s">
        <v>27</v>
      </c>
      <c r="B42" s="10"/>
      <c r="C42" s="10"/>
      <c r="D42" s="10"/>
      <c r="E42" s="10"/>
      <c r="F42" s="10"/>
      <c r="G42" s="10"/>
      <c r="H42" s="10"/>
      <c r="I42" s="10"/>
      <c r="J42" s="10"/>
      <c r="K42" s="26"/>
      <c r="L42" s="26"/>
      <c r="M42" s="26"/>
      <c r="N42" s="27" t="s">
        <v>28</v>
      </c>
      <c r="O42" s="27"/>
      <c r="P42" s="27"/>
      <c r="Q42" s="27"/>
    </row>
    <row r="43" spans="1:18" s="13" customFormat="1" ht="20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26"/>
      <c r="L43" s="26"/>
      <c r="M43" s="26"/>
      <c r="N43" s="27" t="s">
        <v>29</v>
      </c>
      <c r="O43" s="27"/>
      <c r="P43" s="27"/>
      <c r="Q43" s="27"/>
    </row>
    <row r="44" spans="1:18" s="13" customFormat="1" ht="20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8" s="13" customFormat="1" ht="20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8" s="13" customFormat="1" ht="20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8" s="13" customFormat="1" ht="20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8" s="13" customFormat="1" ht="20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3" customFormat="1" ht="20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s="13" customFormat="1" ht="20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ht="20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s="13" customFormat="1" ht="20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s="13" customFormat="1" ht="20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3" customFormat="1" ht="20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13" customFormat="1" ht="20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3" customFormat="1" ht="20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ht="20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13" customFormat="1" ht="20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13" customFormat="1" ht="20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13" customFormat="1" ht="20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13" customFormat="1" ht="20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13" customFormat="1" ht="20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ht="20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13" customFormat="1" ht="20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13" customFormat="1" ht="20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13" customFormat="1" ht="20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13" customFormat="1" ht="20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13" customFormat="1" ht="20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ht="20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13" customFormat="1" ht="20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13" customFormat="1" ht="20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13" customFormat="1" ht="20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13" customFormat="1" ht="20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13" customFormat="1" ht="20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ht="20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13" customFormat="1" ht="20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13" customFormat="1" ht="20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13" customFormat="1" ht="20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13" customFormat="1" ht="20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13" customFormat="1" ht="20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24" s="13" customFormat="1" ht="20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24" s="13" customFormat="1" ht="20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24" s="13" customFormat="1" ht="20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24" s="13" customFormat="1" ht="20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24" s="13" customFormat="1" ht="20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24" s="13" customFormat="1" ht="20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24" s="13" customFormat="1" ht="20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24" s="13" customFormat="1" ht="20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24" s="13" customFormat="1" ht="20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24" s="13" customFormat="1" ht="20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24" s="13" customFormat="1" ht="20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24" s="24" customFormat="1" ht="22.5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10"/>
      <c r="L92" s="10"/>
      <c r="M92" s="10"/>
      <c r="N92" s="10"/>
      <c r="O92" s="10"/>
      <c r="P92" s="10"/>
      <c r="Q92" s="13"/>
      <c r="R92" s="13"/>
      <c r="S92" s="13"/>
      <c r="T92" s="13"/>
      <c r="U92" s="13"/>
      <c r="V92" s="13"/>
      <c r="W92" s="13"/>
      <c r="X92" s="13"/>
    </row>
    <row r="93" spans="1:24" s="24" customFormat="1" ht="22.5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R93" s="13"/>
      <c r="S93" s="13"/>
      <c r="T93" s="13"/>
      <c r="U93" s="13"/>
    </row>
    <row r="94" spans="1:24" s="24" customFormat="1" ht="22.5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R94" s="13"/>
      <c r="S94" s="13"/>
      <c r="T94" s="13"/>
      <c r="U94" s="13"/>
    </row>
    <row r="95" spans="1:24" s="24" customFormat="1" ht="22.5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S95" s="13"/>
      <c r="T95" s="13"/>
      <c r="U95" s="13"/>
    </row>
    <row r="96" spans="1:24" s="24" customFormat="1" ht="22.5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S96" s="13"/>
      <c r="T96" s="13"/>
      <c r="U96" s="13"/>
    </row>
    <row r="97" spans="1:24" s="24" customFormat="1" ht="22.5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spans="1:24" s="24" customFormat="1" ht="22.5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24" ht="22.5" x14ac:dyDescent="0.2">
      <c r="K99" s="23"/>
      <c r="L99" s="23"/>
      <c r="M99" s="23"/>
      <c r="N99" s="23"/>
      <c r="O99" s="23"/>
      <c r="P99" s="23"/>
      <c r="Q99" s="24"/>
      <c r="R99" s="24"/>
      <c r="S99" s="24"/>
      <c r="T99" s="24"/>
      <c r="U99" s="24"/>
      <c r="V99" s="24"/>
      <c r="W99" s="24"/>
      <c r="X99" s="24"/>
    </row>
    <row r="100" spans="1:24" ht="22.5" x14ac:dyDescent="0.2">
      <c r="R100" s="24"/>
      <c r="S100" s="24"/>
      <c r="T100" s="24"/>
      <c r="U100" s="24"/>
    </row>
    <row r="101" spans="1:24" ht="22.5" x14ac:dyDescent="0.2">
      <c r="R101" s="24"/>
      <c r="S101" s="24"/>
      <c r="T101" s="24"/>
      <c r="U101" s="24"/>
    </row>
    <row r="102" spans="1:24" ht="22.5" x14ac:dyDescent="0.2">
      <c r="S102" s="24"/>
      <c r="T102" s="24"/>
      <c r="U102" s="24"/>
    </row>
    <row r="103" spans="1:24" ht="22.5" x14ac:dyDescent="0.2">
      <c r="S103" s="24"/>
      <c r="T103" s="24"/>
      <c r="U103" s="24"/>
    </row>
  </sheetData>
  <mergeCells count="52">
    <mergeCell ref="K9:O9"/>
    <mergeCell ref="B11:D11"/>
    <mergeCell ref="R1:R2"/>
    <mergeCell ref="K8:O8"/>
    <mergeCell ref="A1:P1"/>
    <mergeCell ref="A2:P2"/>
    <mergeCell ref="A3:P3"/>
    <mergeCell ref="A5:P5"/>
    <mergeCell ref="A6:P6"/>
    <mergeCell ref="E21:F21"/>
    <mergeCell ref="B22:D22"/>
    <mergeCell ref="G22:I22"/>
    <mergeCell ref="L22:P22"/>
    <mergeCell ref="G18:I18"/>
    <mergeCell ref="L18:P18"/>
    <mergeCell ref="G20:I20"/>
    <mergeCell ref="B18:D18"/>
    <mergeCell ref="B19:C19"/>
    <mergeCell ref="E19:F19"/>
    <mergeCell ref="B20:D20"/>
    <mergeCell ref="B24:D24"/>
    <mergeCell ref="E11:F11"/>
    <mergeCell ref="G11:I11"/>
    <mergeCell ref="J11:K11"/>
    <mergeCell ref="L20:P20"/>
    <mergeCell ref="B23:C23"/>
    <mergeCell ref="E23:F23"/>
    <mergeCell ref="G17:I17"/>
    <mergeCell ref="O16:P16"/>
    <mergeCell ref="K17:L17"/>
    <mergeCell ref="O17:P17"/>
    <mergeCell ref="B17:E17"/>
    <mergeCell ref="B16:E16"/>
    <mergeCell ref="G16:I16"/>
    <mergeCell ref="K16:L16"/>
    <mergeCell ref="B21:C21"/>
    <mergeCell ref="U8:U10"/>
    <mergeCell ref="B29:C29"/>
    <mergeCell ref="E29:F29"/>
    <mergeCell ref="I35:N35"/>
    <mergeCell ref="B27:C27"/>
    <mergeCell ref="E27:F27"/>
    <mergeCell ref="B28:D28"/>
    <mergeCell ref="G28:I28"/>
    <mergeCell ref="L28:P28"/>
    <mergeCell ref="G24:I24"/>
    <mergeCell ref="L24:P24"/>
    <mergeCell ref="B25:C25"/>
    <mergeCell ref="E25:F25"/>
    <mergeCell ref="B26:D26"/>
    <mergeCell ref="G26:I26"/>
    <mergeCell ref="L26:P26"/>
  </mergeCells>
  <printOptions horizontalCentered="1"/>
  <pageMargins left="0.53" right="0" top="0" bottom="0" header="0.22" footer="0.2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7" workbookViewId="0">
      <selection activeCell="B22" sqref="B22"/>
    </sheetView>
  </sheetViews>
  <sheetFormatPr defaultRowHeight="20.25" x14ac:dyDescent="0.3"/>
  <cols>
    <col min="1" max="1" width="6.625" style="30" customWidth="1"/>
    <col min="2" max="2" width="5.875" style="30" customWidth="1"/>
    <col min="3" max="3" width="4.625" style="30" customWidth="1"/>
    <col min="4" max="4" width="8.375" style="30" customWidth="1"/>
    <col min="5" max="5" width="6.75" style="30" customWidth="1"/>
    <col min="6" max="6" width="4.75" style="30" customWidth="1"/>
    <col min="7" max="7" width="5.5" style="30" customWidth="1"/>
    <col min="8" max="8" width="12.5" style="30" customWidth="1"/>
    <col min="9" max="9" width="8" style="30" customWidth="1"/>
    <col min="10" max="10" width="2.75" style="30" customWidth="1"/>
    <col min="11" max="11" width="13.625" style="30" customWidth="1"/>
    <col min="12" max="12" width="6.25" style="30" customWidth="1"/>
    <col min="13" max="13" width="5" style="30" customWidth="1"/>
    <col min="14" max="16384" width="9" style="30"/>
  </cols>
  <sheetData>
    <row r="1" spans="1:13" ht="24" customHeight="1" x14ac:dyDescent="0.3">
      <c r="A1" s="125" t="s">
        <v>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4" customHeight="1" x14ac:dyDescent="0.3">
      <c r="A2" s="125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2.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3" s="47" customFormat="1" ht="24" customHeight="1" x14ac:dyDescent="0.3">
      <c r="A4" s="126" t="s">
        <v>70</v>
      </c>
      <c r="B4" s="127"/>
      <c r="C4" s="127"/>
      <c r="D4" s="127"/>
      <c r="E4" s="127"/>
      <c r="F4" s="127"/>
      <c r="G4" s="127"/>
      <c r="H4" s="128"/>
      <c r="I4" s="126" t="s">
        <v>71</v>
      </c>
      <c r="J4" s="128"/>
      <c r="K4" s="126" t="s">
        <v>72</v>
      </c>
      <c r="L4" s="127"/>
      <c r="M4" s="128"/>
    </row>
    <row r="5" spans="1:13" s="47" customFormat="1" ht="24" customHeight="1" x14ac:dyDescent="0.3">
      <c r="A5" s="32" t="s">
        <v>73</v>
      </c>
      <c r="B5" s="33"/>
      <c r="C5" s="33"/>
      <c r="D5" s="134" t="str">
        <f>'Sheet11-1'!T1&amp;" "&amp;'Sheet11-1'!V1</f>
        <v xml:space="preserve"> </v>
      </c>
      <c r="E5" s="134"/>
      <c r="F5" s="134"/>
      <c r="G5" s="134"/>
      <c r="H5" s="135"/>
      <c r="I5" s="34">
        <f>D18*G18</f>
        <v>2500</v>
      </c>
      <c r="J5" s="34"/>
      <c r="K5" s="35" t="s">
        <v>74</v>
      </c>
      <c r="L5" s="49"/>
      <c r="M5" s="36"/>
    </row>
    <row r="6" spans="1:13" s="47" customFormat="1" ht="24" customHeight="1" x14ac:dyDescent="0.3">
      <c r="A6" s="37" t="s">
        <v>32</v>
      </c>
      <c r="B6" s="111" t="str">
        <f>'Sheet11-1'!X1</f>
        <v>-</v>
      </c>
      <c r="C6" s="111"/>
      <c r="D6" s="111"/>
      <c r="E6" s="111"/>
      <c r="F6" s="111"/>
      <c r="G6" s="111"/>
      <c r="H6" s="112"/>
      <c r="I6" s="35"/>
      <c r="J6" s="35"/>
      <c r="K6" s="37" t="s">
        <v>75</v>
      </c>
      <c r="L6" s="45">
        <f>I5</f>
        <v>2500</v>
      </c>
      <c r="M6" s="36" t="s">
        <v>76</v>
      </c>
    </row>
    <row r="7" spans="1:13" s="47" customFormat="1" ht="24" customHeight="1" x14ac:dyDescent="0.3">
      <c r="A7" s="37" t="s">
        <v>77</v>
      </c>
      <c r="B7" s="38"/>
      <c r="C7" s="38"/>
      <c r="D7" s="113" t="str">
        <f>'Sheet11-1'!T3</f>
        <v>รพช.เมืองปาน</v>
      </c>
      <c r="E7" s="113"/>
      <c r="F7" s="113"/>
      <c r="G7" s="113"/>
      <c r="H7" s="114"/>
      <c r="I7" s="35"/>
      <c r="J7" s="35"/>
      <c r="K7" s="35" t="s">
        <v>78</v>
      </c>
      <c r="L7" s="38"/>
      <c r="M7" s="36"/>
    </row>
    <row r="8" spans="1:13" s="47" customFormat="1" ht="24" customHeight="1" x14ac:dyDescent="0.3">
      <c r="A8" s="37" t="s">
        <v>16</v>
      </c>
      <c r="B8" s="111" t="str">
        <f>'Sheet11-1'!T4</f>
        <v>ลำปาง</v>
      </c>
      <c r="C8" s="111"/>
      <c r="D8" s="38" t="s">
        <v>79</v>
      </c>
      <c r="E8" s="39">
        <f>'Sheet11-1'!T7</f>
        <v>0</v>
      </c>
      <c r="F8" s="38" t="s">
        <v>22</v>
      </c>
      <c r="G8" s="115">
        <f>'Sheet11-1'!T7</f>
        <v>0</v>
      </c>
      <c r="H8" s="116"/>
      <c r="I8" s="35"/>
      <c r="J8" s="35"/>
      <c r="K8" s="35" t="s">
        <v>80</v>
      </c>
      <c r="L8" s="38"/>
      <c r="M8" s="36"/>
    </row>
    <row r="9" spans="1:13" s="47" customFormat="1" ht="24" customHeight="1" x14ac:dyDescent="0.3">
      <c r="A9" s="37" t="s">
        <v>81</v>
      </c>
      <c r="B9" s="117">
        <f>'Sheet11-1'!T7</f>
        <v>0</v>
      </c>
      <c r="C9" s="117"/>
      <c r="D9" s="38" t="s">
        <v>82</v>
      </c>
      <c r="E9" s="38"/>
      <c r="F9" s="38"/>
      <c r="G9" s="107"/>
      <c r="H9" s="118"/>
      <c r="I9" s="35"/>
      <c r="J9" s="35"/>
      <c r="K9" s="35" t="s">
        <v>83</v>
      </c>
      <c r="L9" s="38"/>
      <c r="M9" s="36"/>
    </row>
    <row r="10" spans="1:13" s="47" customFormat="1" ht="24" customHeight="1" x14ac:dyDescent="0.3">
      <c r="A10" s="37" t="s">
        <v>84</v>
      </c>
      <c r="B10" s="40"/>
      <c r="C10" s="38" t="s">
        <v>22</v>
      </c>
      <c r="D10" s="107"/>
      <c r="E10" s="107"/>
      <c r="F10" s="38" t="s">
        <v>81</v>
      </c>
      <c r="G10" s="107"/>
      <c r="H10" s="118"/>
      <c r="I10" s="35"/>
      <c r="J10" s="35"/>
      <c r="K10" s="47" t="s">
        <v>85</v>
      </c>
      <c r="L10" s="38"/>
      <c r="M10" s="36"/>
    </row>
    <row r="11" spans="1:13" s="47" customFormat="1" ht="24" customHeight="1" x14ac:dyDescent="0.3">
      <c r="A11" s="37" t="s">
        <v>86</v>
      </c>
      <c r="B11" s="38"/>
      <c r="C11" s="38"/>
      <c r="D11" s="38"/>
      <c r="E11" s="38"/>
      <c r="F11" s="38"/>
      <c r="G11" s="38"/>
      <c r="H11" s="36"/>
      <c r="I11" s="35"/>
      <c r="J11" s="35"/>
      <c r="L11" s="38"/>
      <c r="M11" s="36"/>
    </row>
    <row r="12" spans="1:13" s="47" customFormat="1" ht="24" customHeight="1" x14ac:dyDescent="0.3">
      <c r="A12" s="37"/>
      <c r="B12" s="47" t="s">
        <v>87</v>
      </c>
      <c r="C12" s="38"/>
      <c r="D12" s="38"/>
      <c r="E12" s="38"/>
      <c r="F12" s="38"/>
      <c r="G12" s="38"/>
      <c r="H12" s="36"/>
      <c r="I12" s="35"/>
      <c r="J12" s="35"/>
      <c r="K12" s="50"/>
      <c r="L12" s="40"/>
      <c r="M12" s="41"/>
    </row>
    <row r="13" spans="1:13" s="47" customFormat="1" ht="24" customHeight="1" x14ac:dyDescent="0.3">
      <c r="A13" s="37" t="s">
        <v>88</v>
      </c>
      <c r="B13" s="38"/>
      <c r="C13" s="38"/>
      <c r="D13" s="38"/>
      <c r="E13" s="38"/>
      <c r="F13" s="38"/>
      <c r="G13" s="38"/>
      <c r="H13" s="36"/>
      <c r="I13" s="35"/>
      <c r="J13" s="35"/>
      <c r="K13" s="119" t="s">
        <v>89</v>
      </c>
      <c r="L13" s="120"/>
      <c r="M13" s="121"/>
    </row>
    <row r="14" spans="1:13" s="47" customFormat="1" ht="24" customHeight="1" x14ac:dyDescent="0.3">
      <c r="A14" s="37" t="s">
        <v>90</v>
      </c>
      <c r="B14" s="38"/>
      <c r="C14" s="38"/>
      <c r="D14" s="38"/>
      <c r="E14" s="38"/>
      <c r="F14" s="122">
        <f>'Sheet11-1'!T8</f>
        <v>43039</v>
      </c>
      <c r="G14" s="122"/>
      <c r="H14" s="123"/>
      <c r="I14" s="35"/>
      <c r="J14" s="35"/>
      <c r="L14" s="38"/>
      <c r="M14" s="36"/>
    </row>
    <row r="15" spans="1:13" s="47" customFormat="1" ht="24" customHeight="1" x14ac:dyDescent="0.3">
      <c r="A15" s="42" t="s">
        <v>91</v>
      </c>
      <c r="B15" s="43"/>
      <c r="C15" s="43"/>
      <c r="D15" s="43"/>
      <c r="E15" s="43"/>
      <c r="F15" s="43"/>
      <c r="G15" s="43"/>
      <c r="H15" s="44"/>
      <c r="I15" s="35"/>
      <c r="J15" s="35"/>
      <c r="L15" s="38"/>
      <c r="M15" s="36"/>
    </row>
    <row r="16" spans="1:13" s="47" customFormat="1" ht="24" customHeight="1" x14ac:dyDescent="0.3">
      <c r="A16" s="37" t="s">
        <v>92</v>
      </c>
      <c r="B16" s="38"/>
      <c r="C16" s="38"/>
      <c r="D16" s="38"/>
      <c r="E16" s="38"/>
      <c r="F16" s="38"/>
      <c r="G16" s="38"/>
      <c r="H16" s="36"/>
      <c r="I16" s="35"/>
      <c r="J16" s="35"/>
      <c r="L16" s="38"/>
      <c r="M16" s="36"/>
    </row>
    <row r="17" spans="1:13" s="47" customFormat="1" ht="24" customHeight="1" x14ac:dyDescent="0.3">
      <c r="A17" s="37" t="s">
        <v>93</v>
      </c>
      <c r="B17" s="38"/>
      <c r="C17" s="38"/>
      <c r="D17" s="38"/>
      <c r="E17" s="38"/>
      <c r="F17" s="38"/>
      <c r="G17" s="38"/>
      <c r="H17" s="36"/>
      <c r="I17" s="35"/>
      <c r="J17" s="35"/>
      <c r="L17" s="38"/>
      <c r="M17" s="36"/>
    </row>
    <row r="18" spans="1:13" s="47" customFormat="1" ht="24" customHeight="1" x14ac:dyDescent="0.3">
      <c r="A18" s="37" t="s">
        <v>94</v>
      </c>
      <c r="B18" s="38"/>
      <c r="C18" s="38"/>
      <c r="D18" s="45">
        <f>'Sheet11-1'!T6</f>
        <v>2500</v>
      </c>
      <c r="E18" s="38" t="s">
        <v>76</v>
      </c>
      <c r="F18" s="38" t="s">
        <v>20</v>
      </c>
      <c r="G18" s="45">
        <v>1</v>
      </c>
      <c r="H18" s="36" t="s">
        <v>22</v>
      </c>
      <c r="I18" s="35"/>
      <c r="J18" s="35"/>
      <c r="L18" s="38"/>
      <c r="M18" s="36"/>
    </row>
    <row r="19" spans="1:13" s="47" customFormat="1" ht="19.5" customHeight="1" x14ac:dyDescent="0.3">
      <c r="A19" s="37"/>
      <c r="B19" s="38"/>
      <c r="C19" s="38"/>
      <c r="D19" s="38"/>
      <c r="E19" s="38"/>
      <c r="F19" s="38"/>
      <c r="G19" s="38"/>
      <c r="H19" s="36"/>
      <c r="I19" s="35"/>
      <c r="J19" s="35"/>
      <c r="L19" s="38"/>
      <c r="M19" s="36"/>
    </row>
    <row r="20" spans="1:13" s="47" customFormat="1" ht="24" customHeight="1" x14ac:dyDescent="0.3">
      <c r="A20" s="60" t="s">
        <v>20</v>
      </c>
      <c r="B20" s="51" t="s">
        <v>95</v>
      </c>
      <c r="C20" s="124" t="str">
        <f>BAHTTEXT(I5)</f>
        <v>สองพันห้าร้อยบาทถ้วน</v>
      </c>
      <c r="D20" s="124"/>
      <c r="E20" s="124"/>
      <c r="F20" s="124"/>
      <c r="G20" s="124"/>
      <c r="H20" s="52" t="s">
        <v>96</v>
      </c>
      <c r="I20" s="53"/>
      <c r="J20" s="53"/>
      <c r="K20" s="54"/>
      <c r="L20" s="55"/>
      <c r="M20" s="56"/>
    </row>
    <row r="21" spans="1:13" s="46" customFormat="1" ht="27" customHeight="1" x14ac:dyDescent="0.2">
      <c r="A21" s="46" t="s">
        <v>97</v>
      </c>
      <c r="J21" s="57"/>
      <c r="K21" s="57"/>
      <c r="L21" s="57"/>
      <c r="M21" s="57"/>
    </row>
    <row r="22" spans="1:13" s="47" customFormat="1" ht="27" customHeight="1" x14ac:dyDescent="0.3">
      <c r="B22" s="40" t="s">
        <v>126</v>
      </c>
      <c r="C22" s="40"/>
      <c r="D22" s="40"/>
      <c r="E22" s="40"/>
      <c r="F22" s="40"/>
      <c r="I22" s="57"/>
      <c r="J22" s="105" t="str">
        <f>"(  "&amp;IF('Sheet11-1'!T1&lt;&gt;"",'Sheet11-1'!T1,"                                     ")&amp;"  "&amp;'Sheet11-1'!V1&amp;"  )"</f>
        <v>(                                           )</v>
      </c>
      <c r="K22" s="105"/>
      <c r="L22" s="105"/>
      <c r="M22" s="105"/>
    </row>
    <row r="23" spans="1:13" s="47" customFormat="1" ht="24" customHeight="1" x14ac:dyDescent="0.3">
      <c r="B23" s="108" t="s">
        <v>125</v>
      </c>
      <c r="C23" s="108"/>
      <c r="D23" s="108"/>
      <c r="E23" s="108"/>
      <c r="F23" s="108"/>
      <c r="I23" s="57"/>
      <c r="J23" s="104" t="s">
        <v>98</v>
      </c>
      <c r="K23" s="104"/>
      <c r="L23" s="104"/>
      <c r="M23" s="104"/>
    </row>
    <row r="24" spans="1:13" s="47" customFormat="1" ht="26.25" customHeight="1" x14ac:dyDescent="0.3">
      <c r="B24" s="108" t="s">
        <v>25</v>
      </c>
      <c r="C24" s="108"/>
      <c r="D24" s="108"/>
      <c r="E24" s="108"/>
      <c r="F24" s="108"/>
      <c r="H24" s="48"/>
      <c r="I24" s="57"/>
      <c r="J24" s="109" t="s">
        <v>99</v>
      </c>
      <c r="K24" s="109"/>
      <c r="L24" s="109"/>
      <c r="M24" s="109"/>
    </row>
    <row r="25" spans="1:13" s="47" customFormat="1" ht="29.25" customHeight="1" x14ac:dyDescent="0.3">
      <c r="B25" s="108"/>
      <c r="C25" s="108"/>
      <c r="D25" s="108"/>
      <c r="E25" s="108"/>
      <c r="F25" s="108"/>
      <c r="I25" s="57"/>
      <c r="J25" s="110"/>
      <c r="K25" s="110"/>
      <c r="L25" s="110"/>
      <c r="M25" s="110"/>
    </row>
    <row r="26" spans="1:13" s="47" customFormat="1" ht="24" customHeight="1" x14ac:dyDescent="0.3">
      <c r="J26" s="104" t="s">
        <v>100</v>
      </c>
      <c r="K26" s="104"/>
      <c r="L26" s="104"/>
      <c r="M26" s="104"/>
    </row>
    <row r="27" spans="1:13" s="47" customFormat="1" ht="24" customHeight="1" x14ac:dyDescent="0.3">
      <c r="J27" s="47" t="s">
        <v>101</v>
      </c>
      <c r="L27" s="45">
        <f>I5</f>
        <v>2500</v>
      </c>
      <c r="M27" s="47" t="s">
        <v>76</v>
      </c>
    </row>
    <row r="28" spans="1:13" s="47" customFormat="1" ht="27" customHeight="1" x14ac:dyDescent="0.3">
      <c r="L28" s="45"/>
    </row>
    <row r="29" spans="1:13" s="47" customFormat="1" ht="24" customHeight="1" x14ac:dyDescent="0.3">
      <c r="J29" s="105" t="str">
        <f>"(  "&amp;IF('Sheet11-1'!T1&lt;&gt;"",'Sheet11-1'!T1,"                                     ")&amp;"  "&amp;'Sheet11-1'!V1&amp;"  )"</f>
        <v>(                                           )</v>
      </c>
      <c r="K29" s="105"/>
      <c r="L29" s="105"/>
      <c r="M29" s="105"/>
    </row>
    <row r="30" spans="1:13" s="47" customFormat="1" ht="24" customHeight="1" x14ac:dyDescent="0.3">
      <c r="J30" s="106" t="s">
        <v>89</v>
      </c>
      <c r="K30" s="106"/>
      <c r="L30" s="106"/>
      <c r="M30" s="106"/>
    </row>
    <row r="31" spans="1:13" s="47" customFormat="1" ht="24" customHeight="1" x14ac:dyDescent="0.3">
      <c r="J31" s="107" t="s">
        <v>102</v>
      </c>
      <c r="K31" s="107"/>
      <c r="L31" s="107"/>
      <c r="M31" s="107"/>
    </row>
    <row r="32" spans="1:13" s="47" customFormat="1" ht="18.75" x14ac:dyDescent="0.3"/>
  </sheetData>
  <mergeCells count="28">
    <mergeCell ref="J26:M26"/>
    <mergeCell ref="J29:M29"/>
    <mergeCell ref="J30:M30"/>
    <mergeCell ref="J31:M31"/>
    <mergeCell ref="B23:F23"/>
    <mergeCell ref="J23:M23"/>
    <mergeCell ref="B24:F24"/>
    <mergeCell ref="J24:M24"/>
    <mergeCell ref="B25:F25"/>
    <mergeCell ref="J25:M25"/>
    <mergeCell ref="J22:M22"/>
    <mergeCell ref="B6:H6"/>
    <mergeCell ref="D7:H7"/>
    <mergeCell ref="B8:C8"/>
    <mergeCell ref="G8:H8"/>
    <mergeCell ref="B9:C9"/>
    <mergeCell ref="G9:H9"/>
    <mergeCell ref="D10:E10"/>
    <mergeCell ref="G10:H10"/>
    <mergeCell ref="K13:M13"/>
    <mergeCell ref="F14:H14"/>
    <mergeCell ref="C20:G20"/>
    <mergeCell ref="D5:H5"/>
    <mergeCell ref="A1:M1"/>
    <mergeCell ref="A2:M2"/>
    <mergeCell ref="A4:H4"/>
    <mergeCell ref="I4:J4"/>
    <mergeCell ref="K4:M4"/>
  </mergeCells>
  <pageMargins left="0.47" right="0.2" top="0.56999999999999995" bottom="0.21" header="0.5" footer="0.3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I2" sqref="I2"/>
    </sheetView>
  </sheetViews>
  <sheetFormatPr defaultRowHeight="20.25" x14ac:dyDescent="0.3"/>
  <cols>
    <col min="1" max="1" width="6.125" style="30" customWidth="1"/>
    <col min="2" max="2" width="2.875" style="30" customWidth="1"/>
    <col min="3" max="3" width="8.625" style="30" customWidth="1"/>
    <col min="4" max="4" width="6.25" style="30" customWidth="1"/>
    <col min="5" max="5" width="8.25" style="30" customWidth="1"/>
    <col min="6" max="6" width="4.75" style="30" customWidth="1"/>
    <col min="7" max="7" width="5.5" style="30" customWidth="1"/>
    <col min="8" max="8" width="15.125" style="30" customWidth="1"/>
    <col min="9" max="9" width="6.375" style="30" customWidth="1"/>
    <col min="10" max="10" width="11.875" style="30" customWidth="1"/>
    <col min="11" max="11" width="5.375" style="30" customWidth="1"/>
    <col min="12" max="12" width="9.375" style="30" bestFit="1" customWidth="1"/>
    <col min="13" max="16384" width="9" style="30"/>
  </cols>
  <sheetData>
    <row r="1" spans="1:12" ht="24" customHeight="1" x14ac:dyDescent="0.3">
      <c r="A1" s="125" t="s">
        <v>107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s="63" customFormat="1" ht="24" customHeight="1" x14ac:dyDescent="0.3">
      <c r="H2" s="64" t="s">
        <v>108</v>
      </c>
      <c r="I2" s="143"/>
      <c r="J2" s="143"/>
      <c r="K2" s="143"/>
    </row>
    <row r="3" spans="1:12" s="63" customFormat="1" ht="24" customHeight="1" x14ac:dyDescent="0.3">
      <c r="H3" s="64" t="s">
        <v>109</v>
      </c>
      <c r="I3" s="143"/>
      <c r="J3" s="143"/>
      <c r="K3" s="143"/>
    </row>
    <row r="4" spans="1:12" s="63" customFormat="1" ht="24" customHeight="1" x14ac:dyDescent="0.3">
      <c r="B4" s="43" t="s">
        <v>73</v>
      </c>
      <c r="C4" s="43"/>
      <c r="D4" s="43"/>
      <c r="E4" s="138" t="str">
        <f>'Sheet11-1'!T1&amp;" "&amp;'Sheet11-1'!V1</f>
        <v xml:space="preserve"> </v>
      </c>
      <c r="F4" s="138"/>
      <c r="G4" s="138"/>
      <c r="H4" s="66" t="s">
        <v>111</v>
      </c>
      <c r="I4" s="136">
        <f>'Sheet11-1'!Z1</f>
        <v>0</v>
      </c>
      <c r="J4" s="136"/>
      <c r="K4" s="136"/>
    </row>
    <row r="5" spans="1:12" s="63" customFormat="1" ht="24" customHeight="1" x14ac:dyDescent="0.3">
      <c r="A5" s="63" t="s">
        <v>112</v>
      </c>
      <c r="B5" s="43"/>
      <c r="C5" s="43">
        <f>'Sheet11-1'!$Z$2</f>
        <v>0</v>
      </c>
      <c r="D5" s="43" t="s">
        <v>113</v>
      </c>
      <c r="E5" s="65">
        <f>'Sheet11-1'!$Z$3</f>
        <v>0</v>
      </c>
      <c r="F5" s="65" t="s">
        <v>114</v>
      </c>
      <c r="G5" s="65">
        <f>'Sheet11-1'!$Z$4</f>
        <v>0</v>
      </c>
      <c r="H5" s="65"/>
      <c r="I5" s="67" t="s">
        <v>115</v>
      </c>
      <c r="J5" s="63">
        <f>'Sheet11-1'!$Z$5</f>
        <v>0</v>
      </c>
    </row>
    <row r="6" spans="1:12" ht="24" customHeight="1" x14ac:dyDescent="0.3">
      <c r="A6" s="62" t="s">
        <v>16</v>
      </c>
      <c r="B6" s="62">
        <f>'Sheet11-1'!$Z$6</f>
        <v>0</v>
      </c>
      <c r="C6" s="62"/>
      <c r="D6" s="62" t="s">
        <v>116</v>
      </c>
      <c r="E6" s="62"/>
      <c r="F6" s="62"/>
      <c r="G6" s="62"/>
      <c r="H6" s="62"/>
      <c r="J6" s="62"/>
      <c r="L6" s="81"/>
    </row>
    <row r="7" spans="1:12" ht="22.5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2" s="47" customFormat="1" ht="24" customHeight="1" x14ac:dyDescent="0.3">
      <c r="A8" s="126" t="s">
        <v>70</v>
      </c>
      <c r="B8" s="127"/>
      <c r="C8" s="127"/>
      <c r="D8" s="127"/>
      <c r="E8" s="127"/>
      <c r="F8" s="127"/>
      <c r="G8" s="127"/>
      <c r="H8" s="128"/>
      <c r="I8" s="126" t="s">
        <v>71</v>
      </c>
      <c r="J8" s="127"/>
      <c r="K8" s="128"/>
    </row>
    <row r="9" spans="1:12" s="47" customFormat="1" ht="24" customHeight="1" x14ac:dyDescent="0.3">
      <c r="A9" s="32" t="s">
        <v>119</v>
      </c>
      <c r="B9" s="33"/>
      <c r="C9" s="33"/>
      <c r="D9" s="68"/>
      <c r="E9" s="68"/>
      <c r="F9" s="68"/>
      <c r="G9" s="68"/>
      <c r="H9" s="69"/>
      <c r="I9" s="76"/>
      <c r="J9" s="77">
        <f>'Sheet11-1'!T6</f>
        <v>2500</v>
      </c>
      <c r="K9" s="89" t="s">
        <v>127</v>
      </c>
    </row>
    <row r="10" spans="1:12" s="47" customFormat="1" ht="24" customHeight="1" x14ac:dyDescent="0.3">
      <c r="A10" s="37" t="s">
        <v>118</v>
      </c>
      <c r="B10" s="38"/>
      <c r="C10" s="38"/>
      <c r="D10" s="38"/>
      <c r="E10" s="38"/>
      <c r="F10" s="38"/>
      <c r="G10" s="38"/>
      <c r="H10" s="72"/>
      <c r="I10" s="70"/>
      <c r="J10" s="36"/>
      <c r="K10" s="35"/>
    </row>
    <row r="11" spans="1:12" s="47" customFormat="1" ht="24" customHeight="1" x14ac:dyDescent="0.3">
      <c r="A11" s="10" t="s">
        <v>24</v>
      </c>
      <c r="B11" s="10"/>
      <c r="C11" s="19" t="str">
        <f>IF('Sheet11-1'!$T$7&lt;&gt;"",DATEDIF('Sheet11-1'!$T$7,'Sheet11-1'!$T$8+1,"y"),"")</f>
        <v/>
      </c>
      <c r="D11" s="10" t="s">
        <v>15</v>
      </c>
      <c r="E11" s="25" t="str">
        <f>IF('Sheet11-1'!$T$7&lt;&gt;"",DATEDIF('Sheet11-1'!$T$7,'Sheet11-1'!$T$8+1,"ym"),"")</f>
        <v/>
      </c>
      <c r="F11" s="10" t="s">
        <v>22</v>
      </c>
      <c r="G11" s="25" t="str">
        <f>IF('Sheet11-1'!$T$7&lt;&gt;"",DATEDIF('Sheet11-1'!$T$7,'Sheet11-1'!$T$8+1,"md"),"")</f>
        <v/>
      </c>
      <c r="H11" s="72" t="s">
        <v>23</v>
      </c>
      <c r="I11" s="70"/>
      <c r="J11" s="36"/>
      <c r="K11" s="35"/>
    </row>
    <row r="12" spans="1:12" s="47" customFormat="1" ht="24" customHeight="1" x14ac:dyDescent="0.3">
      <c r="A12" s="70" t="s">
        <v>8</v>
      </c>
      <c r="B12" s="71"/>
      <c r="C12" s="122">
        <f>'Sheet11-1'!T8</f>
        <v>43039</v>
      </c>
      <c r="D12" s="122"/>
      <c r="E12" s="137"/>
      <c r="F12" s="71"/>
      <c r="G12" s="71"/>
      <c r="H12" s="72"/>
      <c r="I12" s="70"/>
      <c r="J12" s="36"/>
      <c r="K12" s="35"/>
    </row>
    <row r="13" spans="1:12" s="47" customFormat="1" ht="24" customHeight="1" x14ac:dyDescent="0.3">
      <c r="A13" s="70" t="s">
        <v>117</v>
      </c>
      <c r="B13" s="71"/>
      <c r="C13" s="71"/>
      <c r="D13" s="71"/>
      <c r="E13" s="71"/>
      <c r="F13" s="71"/>
      <c r="G13" s="71"/>
      <c r="H13" s="72"/>
      <c r="I13" s="70"/>
      <c r="J13" s="36"/>
      <c r="K13" s="35"/>
    </row>
    <row r="14" spans="1:12" s="47" customFormat="1" ht="24" customHeight="1" x14ac:dyDescent="0.3">
      <c r="A14" s="70"/>
      <c r="B14" s="71"/>
      <c r="C14" s="71"/>
      <c r="D14" s="71"/>
      <c r="E14" s="71"/>
      <c r="F14" s="71"/>
      <c r="G14" s="71"/>
      <c r="H14" s="72"/>
      <c r="I14" s="70"/>
      <c r="J14" s="36"/>
      <c r="K14" s="35"/>
    </row>
    <row r="15" spans="1:12" s="47" customFormat="1" ht="24" customHeight="1" x14ac:dyDescent="0.3">
      <c r="A15" s="37"/>
      <c r="B15" s="38"/>
      <c r="C15" s="38"/>
      <c r="D15" s="38"/>
      <c r="E15" s="38"/>
      <c r="F15" s="71"/>
      <c r="G15" s="71"/>
      <c r="H15" s="72"/>
      <c r="I15" s="70"/>
      <c r="J15" s="36"/>
      <c r="K15" s="35"/>
    </row>
    <row r="16" spans="1:12" s="47" customFormat="1" ht="24" customHeight="1" x14ac:dyDescent="0.3">
      <c r="A16" s="37"/>
      <c r="B16" s="38"/>
      <c r="C16" s="38"/>
      <c r="D16" s="38"/>
      <c r="E16" s="38"/>
      <c r="F16" s="71"/>
      <c r="G16" s="71"/>
      <c r="H16" s="72"/>
      <c r="I16" s="70"/>
      <c r="J16" s="36"/>
      <c r="K16" s="35"/>
    </row>
    <row r="17" spans="1:12" s="47" customFormat="1" ht="24" customHeight="1" x14ac:dyDescent="0.3">
      <c r="A17" s="37"/>
      <c r="B17" s="38"/>
      <c r="C17" s="38"/>
      <c r="D17" s="38"/>
      <c r="E17" s="38"/>
      <c r="F17" s="38"/>
      <c r="G17" s="38"/>
      <c r="H17" s="72"/>
      <c r="I17" s="70"/>
      <c r="J17" s="36"/>
      <c r="K17" s="35"/>
    </row>
    <row r="18" spans="1:12" s="47" customFormat="1" ht="19.5" customHeight="1" x14ac:dyDescent="0.3">
      <c r="A18" s="37"/>
      <c r="B18" s="38"/>
      <c r="C18" s="38"/>
      <c r="D18" s="38"/>
      <c r="E18" s="38"/>
      <c r="F18" s="38"/>
      <c r="G18" s="38"/>
      <c r="H18" s="36"/>
      <c r="I18" s="78"/>
      <c r="J18" s="79"/>
      <c r="K18" s="35"/>
    </row>
    <row r="19" spans="1:12" s="47" customFormat="1" ht="24" customHeight="1" x14ac:dyDescent="0.3">
      <c r="A19" s="140" t="s">
        <v>120</v>
      </c>
      <c r="B19" s="140"/>
      <c r="C19" s="140"/>
      <c r="D19" s="140"/>
      <c r="E19" s="140"/>
      <c r="F19" s="140"/>
      <c r="G19" s="140"/>
      <c r="H19" s="141"/>
      <c r="I19" s="78"/>
      <c r="J19" s="79"/>
      <c r="K19" s="53"/>
    </row>
    <row r="20" spans="1:12" s="46" customFormat="1" ht="27" customHeight="1" x14ac:dyDescent="0.2">
      <c r="B20" s="73" t="s">
        <v>95</v>
      </c>
      <c r="C20" s="139" t="str">
        <f>BAHTTEXT(J9)</f>
        <v>สองพันห้าร้อยบาทถ้วน</v>
      </c>
      <c r="D20" s="139"/>
      <c r="E20" s="139"/>
      <c r="F20" s="139"/>
      <c r="G20" s="139"/>
      <c r="H20" s="74" t="s">
        <v>96</v>
      </c>
      <c r="I20" s="74"/>
    </row>
    <row r="21" spans="1:12" s="47" customFormat="1" ht="27" customHeight="1" x14ac:dyDescent="0.3">
      <c r="A21" s="38"/>
      <c r="B21" s="38"/>
      <c r="C21" s="38"/>
      <c r="D21" s="38"/>
      <c r="E21" s="38"/>
      <c r="F21" s="38"/>
      <c r="H21" s="75" t="s">
        <v>121</v>
      </c>
      <c r="I21" s="106"/>
      <c r="J21" s="106"/>
      <c r="K21" s="47" t="s">
        <v>89</v>
      </c>
    </row>
    <row r="22" spans="1:12" s="47" customFormat="1" ht="24" customHeight="1" x14ac:dyDescent="0.3">
      <c r="I22" s="142" t="str">
        <f>"(  "&amp;IF('Sheet11-1'!T1&lt;&gt;"",'Sheet11-1'!T1,"                                     ")&amp;"  "&amp;'Sheet11-1'!V1&amp;"  )"</f>
        <v>(                                           )</v>
      </c>
      <c r="J22" s="142"/>
      <c r="K22" s="80"/>
      <c r="L22" s="80"/>
    </row>
    <row r="23" spans="1:12" s="47" customFormat="1" ht="26.25" customHeight="1" x14ac:dyDescent="0.3">
      <c r="I23" s="59"/>
    </row>
    <row r="24" spans="1:12" s="47" customFormat="1" ht="29.25" customHeight="1" x14ac:dyDescent="0.3">
      <c r="H24" s="75" t="s">
        <v>121</v>
      </c>
      <c r="K24" s="47" t="s">
        <v>123</v>
      </c>
    </row>
    <row r="25" spans="1:12" s="47" customFormat="1" ht="24" customHeight="1" x14ac:dyDescent="0.3">
      <c r="I25" s="105" t="s">
        <v>122</v>
      </c>
      <c r="J25" s="105"/>
    </row>
    <row r="26" spans="1:12" s="47" customFormat="1" ht="24" customHeight="1" x14ac:dyDescent="0.3">
      <c r="I26" s="31" t="s">
        <v>134</v>
      </c>
      <c r="K26" s="30"/>
    </row>
    <row r="27" spans="1:12" s="47" customFormat="1" ht="27" customHeight="1" x14ac:dyDescent="0.3">
      <c r="I27" s="30"/>
      <c r="J27" s="30"/>
      <c r="K27" s="30"/>
    </row>
    <row r="28" spans="1:12" s="47" customFormat="1" ht="24" customHeight="1" x14ac:dyDescent="0.3">
      <c r="I28" s="30"/>
      <c r="J28" s="30"/>
      <c r="K28" s="30"/>
    </row>
    <row r="29" spans="1:12" s="47" customFormat="1" ht="24" customHeight="1" x14ac:dyDescent="0.3">
      <c r="I29" s="30"/>
      <c r="J29" s="30"/>
      <c r="K29" s="30"/>
    </row>
    <row r="30" spans="1:12" s="47" customFormat="1" ht="24" customHeight="1" x14ac:dyDescent="0.3">
      <c r="I30" s="30"/>
      <c r="J30" s="30"/>
      <c r="K30" s="30"/>
    </row>
    <row r="31" spans="1:12" s="47" customFormat="1" x14ac:dyDescent="0.3">
      <c r="I31" s="30"/>
      <c r="J31" s="30"/>
      <c r="K31" s="30"/>
    </row>
  </sheetData>
  <mergeCells count="11">
    <mergeCell ref="A1:J1"/>
    <mergeCell ref="A8:H8"/>
    <mergeCell ref="I4:K4"/>
    <mergeCell ref="I8:K8"/>
    <mergeCell ref="I25:J25"/>
    <mergeCell ref="C12:E12"/>
    <mergeCell ref="E4:G4"/>
    <mergeCell ref="C20:G20"/>
    <mergeCell ref="A19:H19"/>
    <mergeCell ref="I21:J21"/>
    <mergeCell ref="I22:J22"/>
  </mergeCells>
  <pageMargins left="0.47" right="0.2" top="0.56999999999999995" bottom="0.21" header="0.5" footer="0.3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Sheet1</vt:lpstr>
      <vt:lpstr>Sheet2</vt:lpstr>
      <vt:lpstr>Sheet1มีลาลมือ</vt:lpstr>
      <vt:lpstr>Sheet11-1</vt:lpstr>
      <vt:lpstr>Sheet11-2</vt:lpstr>
      <vt:lpstr>Sheet11-2 (new)</vt:lpstr>
      <vt:lpstr>Sheet3</vt:lpstr>
      <vt:lpstr>Sheet1!Print_Area</vt:lpstr>
      <vt:lpstr>'Sheet11-1'!Print_Area</vt:lpstr>
      <vt:lpstr>Sheet1มีลาลมือ!Print_Area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2017-12-27T07:32:36Z</dcterms:modified>
</cp:coreProperties>
</file>